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3.xml" ContentType="application/vnd.openxmlformats-officedocument.spreadsheetml.comments+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comments6.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DieseArbeitsmappe" defaultThemeVersion="124226"/>
  <mc:AlternateContent xmlns:mc="http://schemas.openxmlformats.org/markup-compatibility/2006">
    <mc:Choice Requires="x15">
      <x15ac:absPath xmlns:x15ac="http://schemas.microsoft.com/office/spreadsheetml/2010/11/ac" url="D:\_ _ Dokus T. Montag\"/>
    </mc:Choice>
  </mc:AlternateContent>
  <xr:revisionPtr revIDLastSave="0" documentId="13_ncr:1_{B55D108A-5353-4217-B58C-5E356F2CF8C8}" xr6:coauthVersionLast="47" xr6:coauthVersionMax="47" xr10:uidLastSave="{00000000-0000-0000-0000-000000000000}"/>
  <workbookProtection workbookAlgorithmName="SHA-512" workbookHashValue="Stm2m2ZZ44bVIRCH246I26fQjWsPCqkxzgSJFUAtIHF7b0Gi/OCiXN34jDd3QrmPaUMKxCfFZKpg68/aFKyuDA==" workbookSaltValue="DRGkH4lmcNdKV++0gHRbfw==" workbookSpinCount="100000" lockStructure="1"/>
  <bookViews>
    <workbookView xWindow="-120" yWindow="-120" windowWidth="51840" windowHeight="21240" tabRatio="897" xr2:uid="{00000000-000D-0000-FFFF-FFFF00000000}"/>
  </bookViews>
  <sheets>
    <sheet name="Video-Training" sheetId="47" r:id="rId1"/>
    <sheet name="Fimovi" sheetId="46" r:id="rId2"/>
    <sheet name="Index" sheetId="2" r:id="rId3"/>
    <sheet name="GuV" sheetId="35" r:id="rId4"/>
    <sheet name="Cashflow" sheetId="38" r:id="rId5"/>
    <sheet name="Bilanz" sheetId="39" r:id="rId6"/>
    <sheet name="Ueb_1" sheetId="45" r:id="rId7"/>
    <sheet name="Ueb_2" sheetId="41" r:id="rId8"/>
    <sheet name="Ueb_3" sheetId="42" r:id="rId9"/>
    <sheet name="Ueb_4" sheetId="43" r:id="rId10"/>
    <sheet name="Ueb_5" sheetId="44" r:id="rId11"/>
    <sheet name="Annahmen" sheetId="1" r:id="rId12"/>
    <sheet name="Umsatz" sheetId="24" r:id="rId13"/>
    <sheet name="Kosten" sheetId="23" r:id="rId14"/>
    <sheet name="Personal" sheetId="21" r:id="rId15"/>
    <sheet name="Invest+AfA" sheetId="22" r:id="rId16"/>
    <sheet name="GuV+CF+Bilanz" sheetId="26" r:id="rId17"/>
    <sheet name="Finanzierung" sheetId="25" r:id="rId18"/>
    <sheet name="WC+Steuern" sheetId="6" r:id="rId19"/>
    <sheet name="Timing" sheetId="3" r:id="rId20"/>
    <sheet name="Rohdaten" sheetId="36" r:id="rId21"/>
    <sheet name="Formate" sheetId="13" r:id="rId22"/>
  </sheets>
  <definedNames>
    <definedName name="Application.Version.Build" comment="Maninweb" localSheetId="0" hidden="1">#REF!</definedName>
    <definedName name="Application.Version.Build" comment="Maninweb" hidden="1">#REF!</definedName>
    <definedName name="Application.Version.Code" comment="Maninweb" localSheetId="0" hidden="1">#REF!</definedName>
    <definedName name="Application.Version.Code" comment="Maninweb" hidden="1">#REF!</definedName>
    <definedName name="Application.Version.Version" comment="Maninweb" localSheetId="0" hidden="1">#REF!</definedName>
    <definedName name="Application.Version.Version" comment="Maninweb" hidden="1">#REF!</definedName>
    <definedName name="Currency">Annahmen!$F$13</definedName>
    <definedName name="_xlnm.Print_Area" localSheetId="11">Annahmen!$B$1:$L$183</definedName>
    <definedName name="_xlnm.Print_Area" localSheetId="5">Bilanz!$C$5:$AH$42</definedName>
    <definedName name="_xlnm.Print_Area" localSheetId="4">Cashflow!$C$5:$AH$51</definedName>
    <definedName name="_xlnm.Print_Area" localSheetId="1">Fimovi!$B$2:$M$64</definedName>
    <definedName name="_xlnm.Print_Area" localSheetId="21">Formate!$A$1:$L$93</definedName>
    <definedName name="_xlnm.Print_Area" localSheetId="3">GuV!$C$5:$AH$47</definedName>
    <definedName name="_xlnm.Print_Area" localSheetId="2">Index!$D$4:$M$66</definedName>
    <definedName name="_xlnm.Print_Area" localSheetId="13">Kosten!$A$1:$BU$60</definedName>
    <definedName name="_xlnm.Print_Area" localSheetId="6">Ueb_1!$B$5:$M$34</definedName>
    <definedName name="_xlnm.Print_Area" localSheetId="7">Ueb_2!$C$5:$K$22</definedName>
    <definedName name="_xlnm.Print_Area" localSheetId="8">Ueb_3!$C$5:$O$46</definedName>
    <definedName name="_xlnm.Print_Area" localSheetId="9">Ueb_4!$C$5:$I$23</definedName>
    <definedName name="_xlnm.Print_Area" localSheetId="10">Ueb_5!$C$5:$M$27</definedName>
    <definedName name="_xlnm.Print_Area" localSheetId="12">Umsatz!$A$1:$BU$46</definedName>
    <definedName name="_xlnm.Print_Area" localSheetId="0">'Video-Training'!$A$2:$H$20</definedName>
    <definedName name="_xlnm.Print_Titles" localSheetId="5">Bilanz!$C:$D</definedName>
    <definedName name="_xlnm.Print_Titles" localSheetId="4">Cashflow!$C:$G</definedName>
    <definedName name="_xlnm.Print_Titles" localSheetId="3">GuV!$C:$I</definedName>
    <definedName name="_xlnm.Print_Titles" localSheetId="13">Kosten!$A:$D</definedName>
    <definedName name="_xlnm.Print_Titles" localSheetId="12">Umsatz!$A:$D</definedName>
    <definedName name="Enddatum">Annahmen!$F$18</definedName>
    <definedName name="Fehlerkontrolle">Annahmen!$H$182</definedName>
    <definedName name="FK_01">'GuV+CF+Bilanz'!$I$130</definedName>
    <definedName name="FK_03">Bilanz!$I$40</definedName>
    <definedName name="FK_04">Annahmen!$F$147</definedName>
    <definedName name="FK_05">Ueb_2!$D$22</definedName>
    <definedName name="FK_06">Finanzierung!$I$60</definedName>
    <definedName name="FK_07">'GuV+CF+Bilanz'!$I$96</definedName>
    <definedName name="FK_08">GuV!$I$47</definedName>
    <definedName name="FK_09">Cashflow!$I$51</definedName>
    <definedName name="FK_10">Bilanz!$I$42</definedName>
    <definedName name="FK_11">Ueb_3!$D$25</definedName>
    <definedName name="FK_12">Finanzierung!$H$23</definedName>
    <definedName name="FK_13">Annahmen!$G$95</definedName>
    <definedName name="FK_14">Annahmen!$G$101</definedName>
    <definedName name="FK_15">Finanzierung!$E$111</definedName>
    <definedName name="FK_16">'Invest+AfA'!$G$14</definedName>
    <definedName name="FK_17">'Invest+AfA'!$G$45</definedName>
    <definedName name="GanzkleineZahl">Formate!$D$78</definedName>
    <definedName name="language">Formate!$K$88</definedName>
    <definedName name="Language.Current" comment="Maninweb" localSheetId="0" hidden="1">#REF!</definedName>
    <definedName name="Language.Current" comment="Maninweb" hidden="1">#REF!</definedName>
    <definedName name="Language.Default" comment="Maninweb" localSheetId="0" hidden="1">#REF!</definedName>
    <definedName name="Language.Default" comment="Maninweb" hidden="1">#REF!</definedName>
    <definedName name="Language.Fimovi" comment="Maninweb" localSheetId="0" hidden="1">IF(#REF!&gt;0,#REF!,0)</definedName>
    <definedName name="Language.Fimovi" comment="Maninweb" hidden="1">IF(#REF!&gt;0,#REF!,0)</definedName>
    <definedName name="Lists.Languages.Key" comment="Maninweb" localSheetId="0" hidden="1">OFFSET(#REF!,0,0,#REF!,1)</definedName>
    <definedName name="Lists.Languages.Key" comment="Maninweb" hidden="1">OFFSET(#REF!,0,0,#REF!,1)</definedName>
    <definedName name="Lists.Languages.Name" comment="Maninweb" localSheetId="0" hidden="1">OFFSET(#REF!,0,0,#REF!,1)</definedName>
    <definedName name="Lists.Languages.Name" comment="Maninweb" hidden="1">OFFSET(#REF!,0,0,#REF!,1)</definedName>
    <definedName name="Milliarde">Formate!$D$77</definedName>
    <definedName name="Million">Formate!$D$76</definedName>
    <definedName name="Monate">Formate!$J$70:$J$81</definedName>
    <definedName name="Monate_Jahr">Formate!$D$70</definedName>
    <definedName name="Monate_Quartal">Formate!$D$72</definedName>
    <definedName name="MV">Ueb_2!$G$3</definedName>
    <definedName name="Name_Autor">Annahmen!$F$11</definedName>
    <definedName name="Name_darlehen_01">Annahmen!$F$62</definedName>
    <definedName name="Name_darlehen_02">Annahmen!$F$81</definedName>
    <definedName name="Name_Datei">Annahmen!$F$10</definedName>
    <definedName name="Name_Modell">Annahmen!$F$9</definedName>
    <definedName name="Name_Unternehmen">Annahmen!$F$8</definedName>
    <definedName name="Periodenbeginn">Timing!$J$4:$BU$4</definedName>
    <definedName name="Periodenende">Timing!$J$5:$BU$5</definedName>
    <definedName name="Pf_hor_ja">Formate!$D$87</definedName>
    <definedName name="Pf_hor_nein">Formate!$D$88</definedName>
    <definedName name="Pf_li">Formate!$D$85</definedName>
    <definedName name="Pf_re">Formate!$D$86</definedName>
    <definedName name="Pf_unt_ja">Formate!$D$83</definedName>
    <definedName name="Pf_unt_nein">Formate!$D$84</definedName>
    <definedName name="Quartale_Jahr">Formate!$D$71</definedName>
    <definedName name="Rund_Tol">Formate!$D$74</definedName>
    <definedName name="Satz_LNK">Annahmen!$C$42:$C$45</definedName>
    <definedName name="Satz_MwSt">Annahmen!$C$106:$C$110</definedName>
    <definedName name="Startdatum">Annahmen!$F$16</definedName>
    <definedName name="String.Bullet" comment="Maninweb" localSheetId="0" hidden="1">#REF!</definedName>
    <definedName name="String.Bullet" comment="Maninweb" hidden="1">#REF!</definedName>
    <definedName name="String.Dash" comment="Maninweb" localSheetId="0" hidden="1">#REF!</definedName>
    <definedName name="String.Dash" comment="Maninweb" hidden="1">#REF!</definedName>
    <definedName name="String.Ellipsis" comment="Maninweb" localSheetId="0" hidden="1">#REF!</definedName>
    <definedName name="String.Ellipsis" comment="Maninweb" hidden="1">#REF!</definedName>
    <definedName name="String.Empty" comment="Maninweb" localSheetId="0" hidden="1">#REF!</definedName>
    <definedName name="String.Empty" comment="Maninweb" hidden="1">#REF!</definedName>
    <definedName name="String.Error" comment="Maninweb" localSheetId="0" hidden="1">#REF!</definedName>
    <definedName name="String.Error" comment="Maninweb" hidden="1">#REF!</definedName>
    <definedName name="String.Link" comment="Maninweb" localSheetId="0" hidden="1">#REF!</definedName>
    <definedName name="String.Link" comment="Maninweb" hidden="1">#REF!</definedName>
    <definedName name="String.Missing" comment="Maninweb" localSheetId="0" hidden="1">#REF!</definedName>
    <definedName name="String.Missing" comment="Maninweb" hidden="1">#REF!</definedName>
    <definedName name="String.None" comment="Maninweb" localSheetId="0" hidden="1">#REF!</definedName>
    <definedName name="String.None" comment="Maninweb" hidden="1">#REF!</definedName>
    <definedName name="String.Separator" comment="Maninweb" localSheetId="0" hidden="1">#REF!</definedName>
    <definedName name="String.Separator" comment="Maninweb" hidden="1">#REF!</definedName>
    <definedName name="String.Slash" comment="Maninweb" localSheetId="0" hidden="1">#REF!</definedName>
    <definedName name="String.Slash" comment="Maninweb" hidden="1">#REF!</definedName>
    <definedName name="String.Spacer" comment="Maninweb" localSheetId="0" hidden="1">#REF!</definedName>
    <definedName name="String.Spacer" comment="Maninweb" hidden="1">#REF!</definedName>
    <definedName name="String.Spacer.Double" comment="Maninweb" localSheetId="0" hidden="1">#REF!</definedName>
    <definedName name="String.Spacer.Double" comment="Maninweb" hidden="1">#REF!</definedName>
    <definedName name="String.Warning" comment="Maninweb" localSheetId="0" hidden="1">#REF!</definedName>
    <definedName name="String.Warning" comment="Maninweb" hidden="1">#REF!</definedName>
    <definedName name="String.Zero" comment="Maninweb" localSheetId="0" hidden="1">#REF!</definedName>
    <definedName name="String.Zero" comment="Maninweb" hidden="1">#REF!</definedName>
    <definedName name="System.Date" comment="Maninweb" localSheetId="0" hidden="1">#REF!</definedName>
    <definedName name="System.Date" comment="Maninweb" hidden="1">#REF!</definedName>
    <definedName name="System.Error" comment="Maninweb" localSheetId="0" hidden="1">#REF!</definedName>
    <definedName name="System.Error" comment="Maninweb" hidden="1">#REF!</definedName>
    <definedName name="System.Months" comment="Maninweb" localSheetId="0" hidden="1">OFFSET(#REF!,0,0,COUNTIF(#REF!,"?*"),1)</definedName>
    <definedName name="System.Months" comment="Maninweb" hidden="1">OFFSET(#REF!,0,0,COUNTIF(#REF!,"?*"),1)</definedName>
    <definedName name="System.Periods.Index" comment="Maninweb" localSheetId="0" hidden="1">OFFSET(#REF!,0,0,COUNTIF(#REF!,"K"&amp;"."&amp;"*"),1)</definedName>
    <definedName name="System.Periods.Index" comment="Maninweb" hidden="1">OFFSET(#REF!,0,0,COUNTIF(#REF!,"K"&amp;"."&amp;"*"),1)</definedName>
    <definedName name="System.Periods.Name" comment="Maninweb" localSheetId="0" hidden="1">OFFSET(#REF!,0,0,COUNTIF(#REF!,"K"&amp;"."&amp;"*"),1)</definedName>
    <definedName name="System.Periods.Name" comment="Maninweb" hidden="1">OFFSET(#REF!,0,0,COUNTIF(#REF!,"K"&amp;"."&amp;"*"),1)</definedName>
    <definedName name="Tage_Jahr">Formate!$D$69</definedName>
    <definedName name="Tausend">Formate!$D$75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7" i="35" l="1"/>
  <c r="J90" i="13"/>
  <c r="AA7" i="35" l="1"/>
  <c r="W8" i="35"/>
  <c r="X7" i="35" s="1"/>
  <c r="X8" i="35" s="1"/>
  <c r="Y7" i="35" s="1"/>
  <c r="Y8" i="35" s="1"/>
  <c r="Z7" i="35" s="1"/>
  <c r="Z8" i="35" s="1"/>
  <c r="AA8" i="35" s="1"/>
  <c r="AB7" i="35" s="1"/>
  <c r="F10" i="1" a="1"/>
  <c r="F10" i="1" s="1"/>
  <c r="H19" i="2" s="1"/>
  <c r="D6" i="6"/>
  <c r="C2" i="3"/>
  <c r="C2" i="44" s="1"/>
  <c r="K88" i="13"/>
  <c r="C3" i="36"/>
  <c r="C3" i="45"/>
  <c r="C3" i="44"/>
  <c r="H179" i="1"/>
  <c r="F25" i="2"/>
  <c r="F26" i="2" s="1"/>
  <c r="F27" i="2" s="1"/>
  <c r="F28" i="2" s="1"/>
  <c r="F29" i="2" s="1"/>
  <c r="F30" i="2" s="1"/>
  <c r="F31" i="2" s="1"/>
  <c r="F32" i="2" s="1"/>
  <c r="F33" i="2" s="1"/>
  <c r="F34" i="2" s="1"/>
  <c r="F35" i="2" s="1"/>
  <c r="F36" i="2" s="1"/>
  <c r="F37" i="2" s="1"/>
  <c r="F38" i="2" s="1"/>
  <c r="F39" i="2" s="1"/>
  <c r="F40" i="2" s="1"/>
  <c r="F41" i="2" s="1"/>
  <c r="F42" i="2" s="1"/>
  <c r="F43" i="2" s="1"/>
  <c r="C3" i="35"/>
  <c r="H17" i="2"/>
  <c r="C1" i="1"/>
  <c r="C3" i="25"/>
  <c r="F177" i="1"/>
  <c r="H177" i="1" s="1"/>
  <c r="F176" i="1"/>
  <c r="H176" i="1" s="1"/>
  <c r="D91" i="13"/>
  <c r="C3" i="1"/>
  <c r="C3" i="6"/>
  <c r="H180" i="1"/>
  <c r="E5" i="6"/>
  <c r="D5" i="6"/>
  <c r="C5" i="6"/>
  <c r="C4" i="6"/>
  <c r="H20" i="2"/>
  <c r="H16" i="2"/>
  <c r="H15" i="2"/>
  <c r="C6" i="6"/>
  <c r="E6" i="6"/>
  <c r="I5" i="6" l="1"/>
  <c r="AB8" i="35"/>
  <c r="AC7" i="35" s="1"/>
  <c r="AC8" i="35" s="1"/>
  <c r="AD7" i="35" s="1"/>
  <c r="AD8" i="35" s="1"/>
  <c r="AE7" i="35" s="1"/>
  <c r="AE8" i="35" s="1"/>
  <c r="AF8" i="35" s="1"/>
  <c r="AG7" i="35" s="1"/>
  <c r="AG8" i="35" s="1"/>
  <c r="AH7" i="35" s="1"/>
  <c r="AH8" i="35" s="1"/>
  <c r="AF7" i="35"/>
  <c r="J4" i="6"/>
  <c r="C2" i="1"/>
  <c r="C2" i="22"/>
  <c r="C2" i="6"/>
  <c r="C2" i="25"/>
  <c r="C2" i="38"/>
  <c r="C2" i="21"/>
  <c r="C2" i="26"/>
  <c r="C2" i="24"/>
  <c r="C2" i="23"/>
  <c r="C2" i="35"/>
  <c r="C2" i="45"/>
  <c r="C2" i="36"/>
  <c r="F165" i="1" l="1"/>
  <c r="H165" i="1" s="1"/>
  <c r="J5" i="6"/>
  <c r="J6" i="6" l="1"/>
  <c r="K4" i="6"/>
  <c r="K5" i="6" l="1"/>
  <c r="L4" i="6" l="1"/>
  <c r="K6" i="6"/>
  <c r="L6" i="6" l="1"/>
  <c r="L5" i="6"/>
  <c r="M4" i="6" l="1"/>
  <c r="M5" i="6" l="1"/>
  <c r="M6" i="6" l="1"/>
  <c r="N4" i="6"/>
  <c r="N5" i="6" l="1"/>
  <c r="N6" i="6" l="1"/>
  <c r="O4" i="6"/>
  <c r="O6" i="6" l="1"/>
  <c r="O5" i="6"/>
  <c r="P4" i="6" l="1"/>
  <c r="W5" i="35" l="1"/>
  <c r="AA5" i="35" s="1"/>
  <c r="P5" i="6"/>
  <c r="P6" i="6" l="1"/>
  <c r="Q4" i="6"/>
  <c r="Q5" i="6" l="1"/>
  <c r="Q6" i="6" l="1"/>
  <c r="R4" i="6"/>
  <c r="AB5" i="35" l="1"/>
  <c r="AF5" i="35" s="1"/>
  <c r="R5" i="6"/>
  <c r="R6" i="6" l="1"/>
  <c r="S4" i="6"/>
  <c r="S5" i="6" l="1"/>
  <c r="S6" i="6"/>
  <c r="T4" i="6" l="1"/>
  <c r="AG5" i="35" l="1"/>
  <c r="T6" i="6"/>
  <c r="T5" i="6"/>
  <c r="AH5" i="35" l="1"/>
  <c r="U4" i="6"/>
  <c r="U5" i="6" l="1"/>
  <c r="V4" i="6" l="1"/>
  <c r="U6" i="6"/>
  <c r="V5" i="6" l="1"/>
  <c r="V6" i="6" l="1"/>
  <c r="W4" i="6"/>
  <c r="W6" i="6" l="1"/>
  <c r="W5" i="6"/>
  <c r="X4" i="6" l="1"/>
  <c r="X5" i="6" l="1"/>
  <c r="X6" i="6" l="1"/>
  <c r="Y4" i="6"/>
  <c r="Y5" i="6" l="1"/>
  <c r="Y6" i="6" l="1"/>
  <c r="Z4" i="6"/>
  <c r="Z6" i="6" l="1"/>
  <c r="Z5" i="6"/>
  <c r="AA4" i="6" l="1"/>
  <c r="AA5" i="6" l="1"/>
  <c r="AA6" i="6" l="1"/>
  <c r="AB4" i="6"/>
  <c r="AB6" i="6" l="1"/>
  <c r="AB5" i="6"/>
  <c r="AC4" i="6" l="1"/>
  <c r="AC5" i="6" l="1"/>
  <c r="AC6" i="6" l="1"/>
  <c r="AD4" i="6"/>
  <c r="AD5" i="6" l="1"/>
  <c r="AD6" i="6" l="1"/>
  <c r="AE4" i="6"/>
  <c r="AE6" i="6" l="1"/>
  <c r="AE5" i="6"/>
  <c r="AF4" i="6" l="1"/>
  <c r="AF6" i="6" l="1"/>
  <c r="AF5" i="6"/>
  <c r="AG4" i="6" l="1"/>
  <c r="AG6" i="6" l="1"/>
  <c r="AG5" i="6"/>
  <c r="AH4" i="6" l="1"/>
  <c r="AH5" i="6" l="1"/>
  <c r="AI4" i="6" l="1"/>
  <c r="AH6" i="6"/>
  <c r="AI5" i="6" l="1"/>
  <c r="AJ4" i="6" l="1"/>
  <c r="AI6" i="6"/>
  <c r="AJ6" i="6" l="1"/>
  <c r="AJ5" i="6"/>
  <c r="AK4" i="6" l="1"/>
  <c r="AK6" i="6" l="1"/>
  <c r="AK5" i="6"/>
  <c r="AL4" i="6" l="1"/>
  <c r="AL6" i="6" l="1"/>
  <c r="AL5" i="6"/>
  <c r="AM4" i="6" l="1"/>
  <c r="AM5" i="6" l="1"/>
  <c r="AM6" i="6"/>
  <c r="AN4" i="6" l="1"/>
  <c r="AN6" i="6" l="1"/>
  <c r="AN5" i="6"/>
  <c r="AO4" i="6" l="1"/>
  <c r="AO5" i="6" l="1"/>
  <c r="AO6" i="6"/>
  <c r="AP4" i="6" l="1"/>
  <c r="AP6" i="6" l="1"/>
  <c r="AP5" i="6"/>
  <c r="AQ4" i="6" l="1"/>
  <c r="AQ5" i="6" l="1"/>
  <c r="AR4" i="6" l="1"/>
  <c r="AQ6" i="6"/>
  <c r="AR6" i="6" l="1"/>
  <c r="AR5" i="6"/>
  <c r="AS4" i="6" l="1"/>
  <c r="AS6" i="6" l="1"/>
  <c r="AS5" i="6"/>
  <c r="AT4" i="6" l="1"/>
  <c r="AT6" i="6" l="1"/>
  <c r="AT5" i="6"/>
  <c r="AU4" i="6" l="1"/>
  <c r="AU6" i="6" l="1"/>
  <c r="AU5" i="6"/>
  <c r="AV4" i="6" l="1"/>
  <c r="AV6" i="6" l="1"/>
  <c r="AV5" i="6"/>
  <c r="AW4" i="6" l="1"/>
  <c r="AW6" i="6" l="1"/>
  <c r="AW5" i="6"/>
  <c r="AX4" i="6" l="1"/>
  <c r="AX5" i="6" l="1"/>
  <c r="AY4" i="6" l="1"/>
  <c r="AX6" i="6"/>
  <c r="AY5" i="6" l="1"/>
  <c r="AZ4" i="6" l="1"/>
  <c r="AY6" i="6"/>
  <c r="AZ6" i="6" l="1"/>
  <c r="AZ5" i="6"/>
  <c r="BA4" i="6" l="1"/>
  <c r="BA6" i="6" l="1"/>
  <c r="BA5" i="6"/>
  <c r="BB4" i="6" l="1"/>
  <c r="BB5" i="6" l="1"/>
  <c r="BB6" i="6" l="1"/>
  <c r="BC4" i="6"/>
  <c r="BC5" i="6" l="1"/>
  <c r="BC6" i="6" l="1"/>
  <c r="BD4" i="6"/>
  <c r="BD5" i="6" l="1"/>
  <c r="BD6" i="6"/>
  <c r="BE4" i="6" l="1"/>
  <c r="BE6" i="6" l="1"/>
  <c r="BE5" i="6"/>
  <c r="BF4" i="6" l="1"/>
  <c r="BF5" i="6" l="1"/>
  <c r="BF6" i="6" l="1"/>
  <c r="BG4" i="6"/>
  <c r="BG6" i="6" l="1"/>
  <c r="BG5" i="6"/>
  <c r="BH4" i="6" l="1"/>
  <c r="BH6" i="6" l="1"/>
  <c r="BH5" i="6"/>
  <c r="BI4" i="6" l="1"/>
  <c r="BI6" i="6" l="1"/>
  <c r="BI5" i="6"/>
  <c r="BJ4" i="6" l="1"/>
  <c r="BJ5" i="6" l="1"/>
  <c r="BJ6" i="6"/>
  <c r="BK4" i="6" l="1"/>
  <c r="BK6" i="6" l="1"/>
  <c r="BK5" i="6"/>
  <c r="BL4" i="6" l="1"/>
  <c r="BL5" i="6" l="1"/>
  <c r="BL6" i="6" l="1"/>
  <c r="BM4" i="6"/>
  <c r="BM5" i="6" l="1"/>
  <c r="BN4" i="6" l="1"/>
  <c r="BM6" i="6"/>
  <c r="BN6" i="6" l="1"/>
  <c r="BN5" i="6"/>
  <c r="BO4" i="6" l="1"/>
  <c r="BO6" i="6" l="1"/>
  <c r="BO5" i="6"/>
  <c r="BP4" i="6" l="1"/>
  <c r="BP6" i="6" l="1"/>
  <c r="BP5" i="6"/>
  <c r="BQ4" i="6" l="1"/>
  <c r="BQ5" i="6" l="1"/>
  <c r="BQ6" i="6"/>
  <c r="BR4" i="6" l="1"/>
  <c r="BR6" i="6" l="1"/>
  <c r="BR5" i="6"/>
  <c r="BS4" i="6" l="1"/>
  <c r="BS6" i="6" l="1"/>
  <c r="BS5" i="6"/>
  <c r="BT4" i="6" l="1"/>
  <c r="BT6" i="6" l="1"/>
  <c r="BT5" i="6"/>
  <c r="Y20" i="35" l="1"/>
  <c r="AD20" i="35"/>
  <c r="AH33" i="35"/>
  <c r="BU4" i="6"/>
  <c r="W37" i="35" l="1"/>
  <c r="W25" i="35"/>
  <c r="W11" i="35"/>
  <c r="W12" i="35"/>
  <c r="W24" i="35"/>
  <c r="W17" i="35"/>
  <c r="W14" i="35"/>
  <c r="W28" i="35"/>
  <c r="W18" i="35"/>
  <c r="W27" i="35"/>
  <c r="W26" i="35"/>
  <c r="W35" i="35"/>
  <c r="W19" i="35"/>
  <c r="W32" i="35"/>
  <c r="W36" i="35"/>
  <c r="W23" i="35"/>
  <c r="W22" i="35"/>
  <c r="W34" i="35"/>
  <c r="W33" i="35"/>
  <c r="W20" i="35"/>
  <c r="X20" i="35"/>
  <c r="AB20" i="35"/>
  <c r="AC20" i="35"/>
  <c r="AE20" i="35"/>
  <c r="AG37" i="35"/>
  <c r="AE18" i="35"/>
  <c r="AC14" i="35"/>
  <c r="AC10" i="35"/>
  <c r="Z18" i="35"/>
  <c r="AB32" i="35"/>
  <c r="Z10" i="35"/>
  <c r="Z19" i="35"/>
  <c r="Y26" i="35"/>
  <c r="Y37" i="35"/>
  <c r="Y19" i="35"/>
  <c r="Y33" i="35"/>
  <c r="AH27" i="35"/>
  <c r="AE17" i="35"/>
  <c r="AG24" i="35"/>
  <c r="AG12" i="35"/>
  <c r="AE24" i="35"/>
  <c r="AD17" i="35"/>
  <c r="AC28" i="35"/>
  <c r="AD32" i="35"/>
  <c r="AD25" i="35"/>
  <c r="AB28" i="35"/>
  <c r="Z34" i="35"/>
  <c r="Z12" i="35"/>
  <c r="AB30" i="35"/>
  <c r="Z25" i="35"/>
  <c r="Y17" i="35"/>
  <c r="Y11" i="35"/>
  <c r="AH12" i="35"/>
  <c r="AH38" i="35"/>
  <c r="AE19" i="35"/>
  <c r="AE10" i="35"/>
  <c r="AG17" i="35"/>
  <c r="AE28" i="35"/>
  <c r="AC12" i="35"/>
  <c r="AC24" i="35"/>
  <c r="AD38" i="35"/>
  <c r="AC19" i="35"/>
  <c r="AD37" i="35"/>
  <c r="Z30" i="35"/>
  <c r="AB36" i="35"/>
  <c r="Y35" i="35"/>
  <c r="AB33" i="35"/>
  <c r="AB38" i="35"/>
  <c r="X38" i="35"/>
  <c r="Y12" i="35"/>
  <c r="AH23" i="35"/>
  <c r="AH17" i="35"/>
  <c r="AG23" i="35"/>
  <c r="AE37" i="35"/>
  <c r="AG35" i="35"/>
  <c r="AC22" i="35"/>
  <c r="AC38" i="35"/>
  <c r="AD24" i="35"/>
  <c r="AD14" i="35"/>
  <c r="Z24" i="35"/>
  <c r="AB10" i="35"/>
  <c r="Z17" i="35"/>
  <c r="X36" i="35"/>
  <c r="Y39" i="35"/>
  <c r="AG30" i="35"/>
  <c r="AG18" i="35"/>
  <c r="AE32" i="35"/>
  <c r="AE23" i="35"/>
  <c r="AC27" i="35"/>
  <c r="AD23" i="35"/>
  <c r="AD10" i="35"/>
  <c r="AD11" i="35"/>
  <c r="AC11" i="35"/>
  <c r="AB35" i="35"/>
  <c r="Z31" i="35"/>
  <c r="X25" i="35"/>
  <c r="Y30" i="35"/>
  <c r="AH39" i="35"/>
  <c r="AE36" i="35"/>
  <c r="AE33" i="35"/>
  <c r="AG38" i="35"/>
  <c r="AG36" i="35"/>
  <c r="AE34" i="35"/>
  <c r="AC34" i="35"/>
  <c r="AC35" i="35"/>
  <c r="AD12" i="35"/>
  <c r="AB25" i="35"/>
  <c r="Z36" i="35"/>
  <c r="AB29" i="35"/>
  <c r="Y34" i="35"/>
  <c r="X12" i="35"/>
  <c r="X32" i="35"/>
  <c r="Y23" i="35"/>
  <c r="AH26" i="35"/>
  <c r="AH18" i="35"/>
  <c r="AG26" i="35"/>
  <c r="AC32" i="35"/>
  <c r="AB37" i="35"/>
  <c r="Z11" i="35"/>
  <c r="Z28" i="35"/>
  <c r="Y25" i="35"/>
  <c r="Y28" i="35"/>
  <c r="X39" i="35"/>
  <c r="AH37" i="35"/>
  <c r="AH24" i="35"/>
  <c r="AE27" i="35"/>
  <c r="AE31" i="35"/>
  <c r="AE22" i="35"/>
  <c r="AE38" i="35"/>
  <c r="AC33" i="35"/>
  <c r="AC31" i="35"/>
  <c r="AC23" i="35"/>
  <c r="AB18" i="35"/>
  <c r="Z27" i="35"/>
  <c r="Z35" i="35"/>
  <c r="X33" i="35"/>
  <c r="X23" i="35"/>
  <c r="X22" i="35"/>
  <c r="AH31" i="35"/>
  <c r="AG10" i="35"/>
  <c r="AE12" i="35"/>
  <c r="AG31" i="35"/>
  <c r="AC39" i="35"/>
  <c r="AD18" i="35"/>
  <c r="AB26" i="35"/>
  <c r="Z38" i="35"/>
  <c r="AB22" i="35"/>
  <c r="Z39" i="35"/>
  <c r="Y31" i="35"/>
  <c r="Y10" i="35"/>
  <c r="Y38" i="35"/>
  <c r="X27" i="35"/>
  <c r="X29" i="35"/>
  <c r="AH29" i="35"/>
  <c r="AE30" i="35"/>
  <c r="AG34" i="35"/>
  <c r="AE35" i="35"/>
  <c r="AD22" i="35"/>
  <c r="AC18" i="35"/>
  <c r="AD19" i="35"/>
  <c r="AB11" i="35"/>
  <c r="Z32" i="35"/>
  <c r="AB31" i="35"/>
  <c r="Y27" i="35"/>
  <c r="Y22" i="35"/>
  <c r="X37" i="35"/>
  <c r="AH30" i="35"/>
  <c r="AH35" i="35"/>
  <c r="AG32" i="35"/>
  <c r="AG29" i="35"/>
  <c r="AE39" i="35"/>
  <c r="AG27" i="35"/>
  <c r="AD27" i="35"/>
  <c r="AD33" i="35"/>
  <c r="Z29" i="35"/>
  <c r="AB12" i="35"/>
  <c r="X26" i="35"/>
  <c r="X34" i="35"/>
  <c r="X31" i="35"/>
  <c r="AH32" i="35"/>
  <c r="AH36" i="35"/>
  <c r="AH22" i="35"/>
  <c r="AE14" i="35"/>
  <c r="AG19" i="35"/>
  <c r="AE26" i="35"/>
  <c r="AD36" i="35"/>
  <c r="AC25" i="35"/>
  <c r="AB17" i="35"/>
  <c r="Z14" i="35"/>
  <c r="X17" i="35"/>
  <c r="AB24" i="35"/>
  <c r="AG28" i="35"/>
  <c r="AH10" i="35"/>
  <c r="AH28" i="35"/>
  <c r="AD34" i="35"/>
  <c r="AB39" i="35"/>
  <c r="AC17" i="35"/>
  <c r="AC29" i="35"/>
  <c r="AB27" i="35"/>
  <c r="AB23" i="35"/>
  <c r="Z26" i="35"/>
  <c r="X28" i="35"/>
  <c r="Y18" i="35"/>
  <c r="X30" i="35"/>
  <c r="X10" i="35"/>
  <c r="X24" i="35"/>
  <c r="AH19" i="35"/>
  <c r="AE11" i="35"/>
  <c r="AE29" i="35"/>
  <c r="AD31" i="35"/>
  <c r="AC37" i="35"/>
  <c r="AD26" i="35"/>
  <c r="Y14" i="35"/>
  <c r="AB19" i="35"/>
  <c r="AB14" i="35"/>
  <c r="Z23" i="35"/>
  <c r="Y29" i="35"/>
  <c r="X19" i="35"/>
  <c r="X11" i="35"/>
  <c r="X18" i="35"/>
  <c r="Z20" i="35"/>
  <c r="AH25" i="35"/>
  <c r="AG25" i="35"/>
  <c r="AG39" i="35"/>
  <c r="AD35" i="35"/>
  <c r="AC30" i="35"/>
  <c r="AD29" i="35"/>
  <c r="AD28" i="35"/>
  <c r="Y36" i="35"/>
  <c r="Z22" i="35"/>
  <c r="Z33" i="35"/>
  <c r="X35" i="35"/>
  <c r="AH34" i="35"/>
  <c r="AG33" i="35"/>
  <c r="AG22" i="35"/>
  <c r="AE25" i="35"/>
  <c r="AC36" i="35"/>
  <c r="AD39" i="35"/>
  <c r="AC26" i="35"/>
  <c r="AD30" i="35"/>
  <c r="Z37" i="35"/>
  <c r="AB34" i="35"/>
  <c r="Y32" i="35"/>
  <c r="X14" i="35"/>
  <c r="Y24" i="35"/>
  <c r="BU6" i="6"/>
  <c r="BU5" i="6"/>
  <c r="AF24" i="35" l="1"/>
  <c r="AF34" i="35"/>
  <c r="AF27" i="35"/>
  <c r="AF12" i="35"/>
  <c r="AA20" i="35"/>
  <c r="AF14" i="35"/>
  <c r="AF20" i="35"/>
  <c r="AF19" i="35"/>
  <c r="AF23" i="35"/>
  <c r="AF22" i="35"/>
  <c r="AA26" i="35"/>
  <c r="AF11" i="35"/>
  <c r="AF28" i="35"/>
  <c r="AA27" i="35"/>
  <c r="AF32" i="35"/>
  <c r="AA18" i="35"/>
  <c r="AF26" i="35"/>
  <c r="AA28" i="35"/>
  <c r="AA14" i="35"/>
  <c r="AF18" i="35"/>
  <c r="AA17" i="35"/>
  <c r="AF37" i="35"/>
  <c r="AA33" i="35"/>
  <c r="AF29" i="35"/>
  <c r="AA34" i="35"/>
  <c r="AA24" i="35"/>
  <c r="AA12" i="35"/>
  <c r="AF25" i="35"/>
  <c r="AA22" i="35"/>
  <c r="AA11" i="35"/>
  <c r="AA23" i="35"/>
  <c r="AA25" i="35"/>
  <c r="AF35" i="35"/>
  <c r="AF38" i="35"/>
  <c r="AA36" i="35"/>
  <c r="AA37" i="35"/>
  <c r="AF17" i="35"/>
  <c r="AF33" i="35"/>
  <c r="AA32" i="35"/>
  <c r="AA19" i="35"/>
  <c r="AF36" i="35"/>
  <c r="AF30" i="35"/>
  <c r="AA35" i="35"/>
  <c r="AF39" i="35"/>
  <c r="AF31" i="35"/>
  <c r="I6" i="6"/>
  <c r="W39" i="35"/>
  <c r="AA39" i="35" s="1"/>
  <c r="W30" i="35" l="1"/>
  <c r="AA30" i="35" s="1"/>
  <c r="W31" i="35"/>
  <c r="AA31" i="35" s="1"/>
  <c r="W29" i="35"/>
  <c r="AA29" i="35" s="1"/>
  <c r="W38" i="35"/>
  <c r="AA38" i="35" s="1"/>
  <c r="F178" i="1"/>
  <c r="H178" i="1" s="1"/>
  <c r="F175" i="1" l="1"/>
  <c r="H175" i="1" s="1"/>
  <c r="F174" i="1"/>
  <c r="AG20" i="35" l="1"/>
  <c r="AH20" i="35"/>
  <c r="W10" i="35" l="1"/>
  <c r="AF10" i="35" l="1"/>
  <c r="AA10" i="35"/>
  <c r="AG14" i="35" l="1"/>
  <c r="AH14" i="35"/>
  <c r="AG11" i="35"/>
  <c r="AH11" i="35"/>
  <c r="AC13" i="35"/>
  <c r="AD13" i="35"/>
  <c r="AE13" i="35"/>
  <c r="Z13" i="35"/>
  <c r="X13" i="35"/>
  <c r="Y13" i="35"/>
  <c r="AE15" i="35" l="1"/>
  <c r="AE40" i="35" s="1"/>
  <c r="Y15" i="35"/>
  <c r="Y40" i="35" s="1"/>
  <c r="W13" i="35"/>
  <c r="AH13" i="35"/>
  <c r="AH15" i="35" s="1"/>
  <c r="AH40" i="35" s="1"/>
  <c r="X15" i="35"/>
  <c r="X40" i="35" s="1"/>
  <c r="AG13" i="35"/>
  <c r="AG15" i="35" s="1"/>
  <c r="AG40" i="35" s="1"/>
  <c r="Z15" i="35"/>
  <c r="Z40" i="35" s="1"/>
  <c r="AD15" i="35"/>
  <c r="AD40" i="35" s="1"/>
  <c r="AB13" i="35"/>
  <c r="AC15" i="35"/>
  <c r="AC40" i="35" s="1"/>
  <c r="AA13" i="35" l="1"/>
  <c r="W15" i="35"/>
  <c r="AB15" i="35"/>
  <c r="AF13" i="35"/>
  <c r="AA15" i="35" l="1"/>
  <c r="W40" i="35"/>
  <c r="AA40" i="35" s="1"/>
  <c r="AF15" i="35"/>
  <c r="AB40" i="35"/>
  <c r="AF40" i="35" s="1"/>
  <c r="W41" i="35" l="1"/>
  <c r="W42" i="35" l="1"/>
  <c r="X41" i="35" l="1"/>
  <c r="X42" i="35" l="1"/>
  <c r="Y41" i="35" l="1"/>
  <c r="Y42" i="35"/>
  <c r="Z41" i="35" l="1"/>
  <c r="AA41" i="35" s="1"/>
  <c r="Z42" i="35" l="1"/>
  <c r="AA42" i="35" s="1"/>
  <c r="W44" i="35" l="1"/>
  <c r="X44" i="35"/>
  <c r="Z44" i="35"/>
  <c r="Y44" i="35"/>
  <c r="AA44" i="35" l="1"/>
  <c r="AB41" i="35" l="1"/>
  <c r="AB42" i="35" l="1"/>
  <c r="AC41" i="35" l="1"/>
  <c r="AC42" i="35" l="1"/>
  <c r="AD42" i="35" l="1"/>
  <c r="AD41" i="35"/>
  <c r="AE42" i="35" l="1"/>
  <c r="AF42" i="35" s="1"/>
  <c r="AE41" i="35" l="1"/>
  <c r="AF41" i="35" s="1"/>
  <c r="AB44" i="35" l="1"/>
  <c r="AD44" i="35"/>
  <c r="AC44" i="35"/>
  <c r="AE44" i="35"/>
  <c r="AF44" i="35" l="1"/>
  <c r="AG44" i="35" l="1"/>
  <c r="F168" i="1" l="1"/>
  <c r="H168" i="1" s="1"/>
  <c r="AH44" i="35" l="1"/>
  <c r="AG41" i="35" l="1"/>
  <c r="AH41" i="35"/>
  <c r="AG42" i="35" l="1"/>
  <c r="AH42" i="35"/>
  <c r="Z43" i="35" l="1"/>
  <c r="Z45" i="35" s="1"/>
  <c r="X43" i="35"/>
  <c r="X45" i="35" s="1"/>
  <c r="Y43" i="35"/>
  <c r="Y45" i="35" s="1"/>
  <c r="AC43" i="35"/>
  <c r="AC45" i="35" s="1"/>
  <c r="AD43" i="35"/>
  <c r="AD45" i="35" s="1"/>
  <c r="AE43" i="35"/>
  <c r="AE45" i="35" s="1"/>
  <c r="AH43" i="35" l="1"/>
  <c r="AH45" i="35" s="1"/>
  <c r="AB43" i="35"/>
  <c r="W43" i="35"/>
  <c r="AG43" i="35"/>
  <c r="AG45" i="35" s="1"/>
  <c r="AB45" i="35" l="1"/>
  <c r="AF45" i="35" s="1"/>
  <c r="AF43" i="35"/>
  <c r="W45" i="35"/>
  <c r="AA43" i="35"/>
  <c r="AA45" i="35" l="1"/>
  <c r="W46" i="35"/>
  <c r="X46" i="35" s="1"/>
  <c r="Y46" i="35" s="1"/>
  <c r="Z46" i="35" s="1"/>
  <c r="F173" i="1" l="1"/>
  <c r="H173" i="1" s="1"/>
  <c r="H174" i="1"/>
  <c r="AA46" i="35"/>
  <c r="AB46" i="35"/>
  <c r="AC46" i="35" s="1"/>
  <c r="AD46" i="35" s="1"/>
  <c r="AE46" i="35" s="1"/>
  <c r="AF46" i="35" l="1"/>
  <c r="AG46" i="35"/>
  <c r="AH46" i="35" s="1"/>
  <c r="F169" i="1" l="1"/>
  <c r="H169" i="1" s="1"/>
  <c r="F172" i="1"/>
  <c r="H172" i="1" s="1"/>
  <c r="F167" i="1" l="1"/>
  <c r="H167" i="1" s="1"/>
  <c r="F163" i="1" l="1"/>
  <c r="H163" i="1" s="1"/>
  <c r="F171" i="1"/>
  <c r="H171" i="1" s="1"/>
  <c r="F164" i="1" l="1"/>
  <c r="H164" i="1" s="1"/>
  <c r="F166" i="1" l="1"/>
  <c r="H166" i="1" s="1"/>
  <c r="F170" i="1"/>
  <c r="H170" i="1" s="1"/>
  <c r="H182" i="1" l="1"/>
  <c r="D3" i="3" s="1"/>
  <c r="D3" i="45" s="1"/>
  <c r="D3" i="35" l="1"/>
  <c r="D3" i="36"/>
  <c r="D3" i="1"/>
  <c r="D3" i="6"/>
  <c r="F3" i="44"/>
  <c r="D3"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4" authorId="0" shapeId="0" xr:uid="{68059E03-9D20-4317-9F14-B160230F8758}">
      <text>
        <r>
          <rPr>
            <b/>
            <sz val="8"/>
            <color indexed="81"/>
            <rFont val="Tahoma"/>
            <family val="2"/>
          </rPr>
          <t>www.financial-modelling-videos.de</t>
        </r>
        <r>
          <rPr>
            <sz val="8"/>
            <color indexed="81"/>
            <rFont val="Tahoma"/>
            <family val="2"/>
          </rPr>
          <t xml:space="preserve">
Diese Zelle enthält eine Kontroll- bzw. Hinweisfunktion 
=&gt; nicht überschreiben od. löschen!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G69" authorId="0" shapeId="0" xr:uid="{00000000-0006-0000-0A00-00002B000000}">
      <text>
        <r>
          <rPr>
            <b/>
            <sz val="8"/>
            <color indexed="81"/>
            <rFont val="Tahoma"/>
            <family val="2"/>
          </rPr>
          <t>www.financial-modelling-videos.de</t>
        </r>
        <r>
          <rPr>
            <sz val="8"/>
            <color indexed="81"/>
            <rFont val="Tahoma"/>
            <family val="2"/>
          </rPr>
          <t xml:space="preserve">
Diese Zelle enthält eine Kontroll- bzw. Hinweisfunktion 
=&gt; nicht überschreiben od. löschen!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66" authorId="0" shapeId="0" xr:uid="{00000000-0006-0000-0C00-000016000000}">
      <text>
        <r>
          <rPr>
            <sz val="8"/>
            <color indexed="81"/>
            <rFont val="Tahoma"/>
            <family val="2"/>
          </rPr>
          <t>Es werden die gleichen MwSt.-Annahmen verwendet wie für die Materialkosten im Blatt Annahmen eingegeben!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13" authorId="0" shapeId="0" xr:uid="{00000000-0006-0000-0D00-000003000000}">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 ref="H14" authorId="0" shapeId="0" xr:uid="{00000000-0006-0000-0D00-000005000000}">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 ref="H15" authorId="0" shapeId="0" xr:uid="{00000000-0006-0000-0D00-000007000000}">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 ref="H16" authorId="0" shapeId="0" xr:uid="{4DBDDA9D-94E9-4B46-AE16-C90901C2748A}">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 ref="H17" authorId="0" shapeId="0" xr:uid="{5DA6F98E-A6DC-4B6E-AAF0-BA7EA9E1F750}">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 ref="H18" authorId="0" shapeId="0" xr:uid="{D24A55B6-4AA9-4AE2-963C-5EAFBAF9FF37}">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 ref="H22" authorId="0" shapeId="0" xr:uid="{00000000-0006-0000-0D00-00000B000000}">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 ref="H23" authorId="0" shapeId="0" xr:uid="{00000000-0006-0000-0D00-00000D000000}">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 ref="H24" authorId="0" shapeId="0" xr:uid="{38DC6501-4F9F-40AF-943B-FE9E872E7686}">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 ref="H25" authorId="0" shapeId="0" xr:uid="{9791D9C4-0329-4B1F-AE42-A1D0909BAE12}">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 ref="H26" authorId="0" shapeId="0" xr:uid="{A19CBDE3-B83A-48E8-96B0-15161BD7DA28}">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 ref="H27" authorId="0" shapeId="0" xr:uid="{0349BD7E-55DD-461C-B3B1-1C4FE7AEEE74}">
      <text>
        <r>
          <rPr>
            <b/>
            <sz val="8"/>
            <color indexed="81"/>
            <rFont val="Tahoma"/>
            <family val="2"/>
          </rPr>
          <t>www.financial-modelling-videos.de</t>
        </r>
        <r>
          <rPr>
            <sz val="8"/>
            <color indexed="81"/>
            <rFont val="Tahoma"/>
            <family val="2"/>
          </rPr>
          <t xml:space="preserve">
Diese Zelle enthält eine wichtige Kontrollfunktion
=&gt; nicht überschreiben od. löschen!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5" authorId="0" shapeId="0" xr:uid="{00000000-0006-0000-0F00-000003000000}">
      <text>
        <r>
          <rPr>
            <sz val="8"/>
            <color indexed="81"/>
            <rFont val="Tahoma"/>
            <family val="2"/>
          </rPr>
          <t>ggf. inklusive Materialaufwand für Bestandsaufbau (Lager)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www.financial-modelling-videos.de</author>
    <author>Autor</author>
  </authors>
  <commentList>
    <comment ref="E34" authorId="0" shapeId="0" xr:uid="{00000000-0006-0000-1000-000007000000}">
      <text>
        <r>
          <rPr>
            <b/>
            <sz val="8"/>
            <color indexed="81"/>
            <rFont val="Tahoma"/>
            <family val="2"/>
          </rPr>
          <t>www.financial-modelling-videos.de:</t>
        </r>
        <r>
          <rPr>
            <sz val="8"/>
            <color indexed="81"/>
            <rFont val="Tahoma"/>
            <family val="2"/>
          </rPr>
          <t xml:space="preserve">
Bei JA wird vollständiger Zufluss im 1. Planmonat erzwungen, auch falls der tatsächliche Kapitalbedarf geringer ist !
</t>
        </r>
        <r>
          <rPr>
            <b/>
            <u/>
            <sz val="8"/>
            <color indexed="81"/>
            <rFont val="Tahoma"/>
            <family val="2"/>
          </rPr>
          <t>Hinweis:</t>
        </r>
        <r>
          <rPr>
            <sz val="8"/>
            <color indexed="81"/>
            <rFont val="Tahoma"/>
            <family val="2"/>
          </rPr>
          <t xml:space="preserve"> Auch falls in den Annahmen NEIN ausgewählt wurde kann hier im 1. Planmonat der komplette Betrag bereits gezogen werden, sofern der Kapitalbedarf entsprechend hoch ist.</t>
        </r>
      </text>
    </comment>
    <comment ref="E41" authorId="1" shapeId="0" xr:uid="{00000000-0006-0000-1000-000009000000}">
      <text>
        <r>
          <rPr>
            <b/>
            <sz val="8"/>
            <color indexed="81"/>
            <rFont val="Tahoma"/>
            <family val="2"/>
          </rPr>
          <t>www.financial-modelling-videos.de</t>
        </r>
        <r>
          <rPr>
            <sz val="8"/>
            <color indexed="81"/>
            <rFont val="Tahoma"/>
            <family val="2"/>
          </rPr>
          <t xml:space="preserve">
Änderbar auf Blatt Annahmen</t>
        </r>
      </text>
    </comment>
    <comment ref="H42" authorId="1" shapeId="0" xr:uid="{00000000-0006-0000-1000-00000A000000}">
      <text>
        <r>
          <rPr>
            <b/>
            <sz val="8"/>
            <color indexed="81"/>
            <rFont val="Tahoma"/>
            <family val="2"/>
          </rPr>
          <t>www.financial-modelling-videos.de</t>
        </r>
        <r>
          <rPr>
            <sz val="8"/>
            <color indexed="81"/>
            <rFont val="Tahoma"/>
            <family val="2"/>
          </rPr>
          <t xml:space="preserve">
Achtung Matrixformel 
=&gt; Eingabe immer mit Shift+Strg+Return abschließen</t>
        </r>
      </text>
    </comment>
    <comment ref="H43" authorId="1" shapeId="0" xr:uid="{17D4E7AC-6517-402F-B3A7-C497BB38AA6C}">
      <text>
        <r>
          <rPr>
            <b/>
            <sz val="8"/>
            <color indexed="81"/>
            <rFont val="Tahoma"/>
            <family val="2"/>
          </rPr>
          <t>www.financial-modelling-videos.de</t>
        </r>
        <r>
          <rPr>
            <sz val="8"/>
            <color indexed="81"/>
            <rFont val="Tahoma"/>
            <family val="2"/>
          </rPr>
          <t xml:space="preserve">
Diese Zelle enthält eine Kontroll- bzw. Hinweisfunktion 
=&gt; nicht überschreiben od. löschen!</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<sst xmlns="http://schemas.openxmlformats.org/spreadsheetml/2006/main" count="1885" uniqueCount="859">
  <si>
    <t>Million</t>
  </si>
  <si>
    <t>▼</t>
  </si>
  <si>
    <t>Name</t>
  </si>
  <si>
    <t>Zellformatvorlagen</t>
  </si>
  <si>
    <t>Individuelle Zellformatierungen</t>
  </si>
  <si>
    <t>Einheit</t>
  </si>
  <si>
    <t>EUR</t>
  </si>
  <si>
    <t>Annahme</t>
  </si>
  <si>
    <t>Bezeichnung_Eingabe</t>
  </si>
  <si>
    <t>Technische_Eingabe</t>
  </si>
  <si>
    <t>Leere_Zelle</t>
  </si>
  <si>
    <t>Symbole</t>
  </si>
  <si>
    <t>×</t>
  </si>
  <si>
    <t>◄</t>
  </si>
  <si>
    <t>vw</t>
  </si>
  <si>
    <t>tu</t>
  </si>
  <si>
    <t>►</t>
  </si>
  <si>
    <t>Konstanten</t>
  </si>
  <si>
    <t>Tage im Jahr</t>
  </si>
  <si>
    <t>Monate pro Quartal</t>
  </si>
  <si>
    <t>Quartale pro Jahr</t>
  </si>
  <si>
    <t>Namen</t>
  </si>
  <si>
    <t>Firma</t>
  </si>
  <si>
    <t>Rundungstoleranz</t>
  </si>
  <si>
    <t>Tausend</t>
  </si>
  <si>
    <t>GanzkleineZahl</t>
  </si>
  <si>
    <t>Zeile_Schlussbilanz</t>
  </si>
  <si>
    <t>Zeile_Summe</t>
  </si>
  <si>
    <t>Zeile_Zwischensumme</t>
  </si>
  <si>
    <t>Zeile_Abgrenzung</t>
  </si>
  <si>
    <t>Zeilen Formatierungen</t>
  </si>
  <si>
    <t>Referenz_OffSheet</t>
  </si>
  <si>
    <t>Referenz_InSheet</t>
  </si>
  <si>
    <t>Tage_Jahr</t>
  </si>
  <si>
    <t>Monate pro Jahr</t>
  </si>
  <si>
    <t>Monate_Jahr</t>
  </si>
  <si>
    <t>Quartale_Jahr</t>
  </si>
  <si>
    <t>Monate_Quartal</t>
  </si>
  <si>
    <t>Milliarde</t>
  </si>
  <si>
    <t>Pfeil nach unten aktiviert</t>
  </si>
  <si>
    <t>Pfeil nach unten nicht aktiviert</t>
  </si>
  <si>
    <t>Pfeil nach links</t>
  </si>
  <si>
    <t>Pfeil nach rechts</t>
  </si>
  <si>
    <t>Pfeile horizontal aktiviert</t>
  </si>
  <si>
    <t>Pfeile horizontal nicht aktiviert</t>
  </si>
  <si>
    <t>Pf_li</t>
  </si>
  <si>
    <t>Pf_re</t>
  </si>
  <si>
    <t>Pf_hor_ja</t>
  </si>
  <si>
    <t>Pf_hor_nein</t>
  </si>
  <si>
    <t>Pf_unt_ja</t>
  </si>
  <si>
    <t>Pf_unt_nein</t>
  </si>
  <si>
    <t>Status_In_Arbeit</t>
  </si>
  <si>
    <t>Status_In_Ordnung</t>
  </si>
  <si>
    <t>Status_Pruefen</t>
  </si>
  <si>
    <t>Hyperlink</t>
  </si>
  <si>
    <t>Allgemeine Modellannahmen</t>
  </si>
  <si>
    <t>Letzte Aktualisierung</t>
  </si>
  <si>
    <t>Ueb1</t>
  </si>
  <si>
    <t>Blattüberschriften</t>
  </si>
  <si>
    <t>Ueb2</t>
  </si>
  <si>
    <t>Ueb3</t>
  </si>
  <si>
    <t>Ueb4</t>
  </si>
  <si>
    <t>Tabellen_Ueb</t>
  </si>
  <si>
    <t>Tabellen Überschrift</t>
  </si>
  <si>
    <t xml:space="preserve"> mit bedingter Formatierung =&gt; Kopie erforderlich</t>
  </si>
  <si>
    <t>In Ordnung</t>
  </si>
  <si>
    <t>In Arbeit</t>
  </si>
  <si>
    <t>Prüfen</t>
  </si>
  <si>
    <t>Dateiname</t>
  </si>
  <si>
    <t>Namen und Modellinformationen</t>
  </si>
  <si>
    <t>Annahmen</t>
  </si>
  <si>
    <t>Blattüberschrift 1</t>
  </si>
  <si>
    <t>Blattüberschrift 2</t>
  </si>
  <si>
    <t>Blattüberschrift 3</t>
  </si>
  <si>
    <t>Bezeichnung</t>
  </si>
  <si>
    <t>Blatt_1</t>
  </si>
  <si>
    <t>Blatt_2</t>
  </si>
  <si>
    <t>Blatt_3</t>
  </si>
  <si>
    <t>Überschrift 1</t>
  </si>
  <si>
    <t>Überschrift 2</t>
  </si>
  <si>
    <t>Überschrift 3</t>
  </si>
  <si>
    <t>Überschrift 4</t>
  </si>
  <si>
    <t>Hyperlink-Text</t>
  </si>
  <si>
    <t>Schalter_DEU</t>
  </si>
  <si>
    <t>Schalter_ENG</t>
  </si>
  <si>
    <t>Kontr_DEU</t>
  </si>
  <si>
    <t>Kontr_ENG</t>
  </si>
  <si>
    <t>Zeile_Spalten-Summe</t>
  </si>
  <si>
    <t>Quotient</t>
  </si>
  <si>
    <t>mit bedingter Formatierung =&gt; Kopie erforderlich</t>
  </si>
  <si>
    <t>Rund_Tol</t>
  </si>
  <si>
    <t>Kommentar</t>
  </si>
  <si>
    <t>Kommentarfeld</t>
  </si>
  <si>
    <t>Datum</t>
  </si>
  <si>
    <t xml:space="preserve">Blatt Nr. </t>
  </si>
  <si>
    <t>Blattname</t>
  </si>
  <si>
    <t>Link zum Blatt</t>
  </si>
  <si>
    <t>Index (Dieses Blatt)</t>
  </si>
  <si>
    <t>Finanzierung</t>
  </si>
  <si>
    <t>Rechtlicher Hinweis</t>
  </si>
  <si>
    <t>Kontakt</t>
  </si>
  <si>
    <t>Ganz kleine Zahl</t>
  </si>
  <si>
    <t>Abschnittsüberschriften / Gliederung</t>
  </si>
  <si>
    <t>Monate</t>
  </si>
  <si>
    <t>Jan</t>
  </si>
  <si>
    <t>Feb</t>
  </si>
  <si>
    <t>Mrz</t>
  </si>
  <si>
    <t>Apr</t>
  </si>
  <si>
    <t>Mai</t>
  </si>
  <si>
    <t>Jun</t>
  </si>
  <si>
    <t>Jul</t>
  </si>
  <si>
    <t>Aug</t>
  </si>
  <si>
    <t>Sep</t>
  </si>
  <si>
    <t>Okt</t>
  </si>
  <si>
    <t>Nov</t>
  </si>
  <si>
    <t>Dez</t>
  </si>
  <si>
    <t>Schalter</t>
  </si>
  <si>
    <t>Timing</t>
  </si>
  <si>
    <t>Start der Periode</t>
  </si>
  <si>
    <t>Ende der Periode</t>
  </si>
  <si>
    <t>Start</t>
  </si>
  <si>
    <t>Ende</t>
  </si>
  <si>
    <t>Schalter &amp; Zähler</t>
  </si>
  <si>
    <t>Tage</t>
  </si>
  <si>
    <t>Kalenderjahr</t>
  </si>
  <si>
    <t>Jahr</t>
  </si>
  <si>
    <t>Jahre</t>
  </si>
  <si>
    <t>Investitionen</t>
  </si>
  <si>
    <t>Kontrolle</t>
  </si>
  <si>
    <t>%</t>
  </si>
  <si>
    <t>Kosten</t>
  </si>
  <si>
    <t xml:space="preserve">   Zwischensaldo</t>
  </si>
  <si>
    <t>Laufzeit</t>
  </si>
  <si>
    <t>Tilgungsfrei</t>
  </si>
  <si>
    <t>Tilgungsbeginn</t>
  </si>
  <si>
    <t>Zinssatz</t>
  </si>
  <si>
    <t>% p.a.</t>
  </si>
  <si>
    <t>Bereitstellungsgebühr</t>
  </si>
  <si>
    <t>1=Yes , 0=No</t>
  </si>
  <si>
    <t>1=Ja , 0=Nein</t>
  </si>
  <si>
    <t xml:space="preserve"> mit Datenüberprüfung/Gültigkeit =&gt; Kopie erforderlich</t>
  </si>
  <si>
    <t>Aktiv</t>
  </si>
  <si>
    <t>Schalter_JA-NEIN  (keine Zellformatvorlage)</t>
  </si>
  <si>
    <t>Schalter_YES-NO  (keine Zellformatvorlage)</t>
  </si>
  <si>
    <t>Schalter aktiv/inaktiv  (keine Zellformatvorlage)</t>
  </si>
  <si>
    <t>Eröffnungsbilanz</t>
  </si>
  <si>
    <t>Zur Finanzierung genutzt</t>
  </si>
  <si>
    <t>Noch nicht "genutztes" EK</t>
  </si>
  <si>
    <t>[1,0]</t>
  </si>
  <si>
    <t>Inanspruchnahme</t>
  </si>
  <si>
    <t>Weitere Annahmen</t>
  </si>
  <si>
    <t>Abschreibungen</t>
  </si>
  <si>
    <t>% p.m.</t>
  </si>
  <si>
    <t>Auswahl</t>
  </si>
  <si>
    <t>Schlussbilanz</t>
  </si>
  <si>
    <t>Zahl_Prozent (Basisformatierung)</t>
  </si>
  <si>
    <t>Zahl_Standard (Basisformatierung)</t>
  </si>
  <si>
    <t xml:space="preserve"> i.d.R. anschließend mit weiterer Zellformatvorlage wie Annahme, InSheet, OffSheet etc.</t>
  </si>
  <si>
    <t>Umsatzerlöse</t>
  </si>
  <si>
    <t>Index</t>
  </si>
  <si>
    <t>Verbleibende Tilgungsperioden</t>
  </si>
  <si>
    <t>Tilgung</t>
  </si>
  <si>
    <t>Annuität (Tilgung + Zinsen)</t>
  </si>
  <si>
    <t>Zinsen</t>
  </si>
  <si>
    <t>Gewinn- und Verlustrechnung</t>
  </si>
  <si>
    <t>Bilanz</t>
  </si>
  <si>
    <t>EBIT</t>
  </si>
  <si>
    <t>Steuern</t>
  </si>
  <si>
    <t>Umsatz</t>
  </si>
  <si>
    <t>Ergebnis vor Steuern (EBT)</t>
  </si>
  <si>
    <t>EBT kumuliert</t>
  </si>
  <si>
    <t>Zu zahlende Steuern</t>
  </si>
  <si>
    <t>Gezahlte Steuern</t>
  </si>
  <si>
    <t>Bilanzkonto: Steuerrückstellungen</t>
  </si>
  <si>
    <t xml:space="preserve">Forderungen aus LuL </t>
  </si>
  <si>
    <t>Verbindlichkeiten aus LuL</t>
  </si>
  <si>
    <t>Ergebnis</t>
  </si>
  <si>
    <t>Toleranz</t>
  </si>
  <si>
    <t>Art der Fehlerkontrolle/Prüfung</t>
  </si>
  <si>
    <t>Cash nie &lt;0</t>
  </si>
  <si>
    <t>Zum Inhaltsverzeichnis</t>
  </si>
  <si>
    <t>Zur Fehleranalyse</t>
  </si>
  <si>
    <t>Zähler Monate Kreditlaufzeit</t>
  </si>
  <si>
    <t>Formatierungen, Konstanten &amp; Symbole</t>
  </si>
  <si>
    <t>Externer_Link</t>
  </si>
  <si>
    <t>Flag (Standard)</t>
  </si>
  <si>
    <t>Kontrollen, Schalter &amp; Sonstiges</t>
  </si>
  <si>
    <t>Positiv</t>
  </si>
  <si>
    <t>Null</t>
  </si>
  <si>
    <t>Negativ</t>
  </si>
  <si>
    <t>Konstanten, Symbole &amp; Auswahltabellen</t>
  </si>
  <si>
    <t>Auswahltabellen</t>
  </si>
  <si>
    <r>
      <t xml:space="preserve">  </t>
    </r>
    <r>
      <rPr>
        <u/>
        <sz val="10"/>
        <color theme="1"/>
        <rFont val="Arial"/>
        <family val="2"/>
      </rPr>
      <t>Bsp.</t>
    </r>
    <r>
      <rPr>
        <sz val="10"/>
        <color theme="1"/>
        <rFont val="Arial"/>
        <family val="2"/>
      </rPr>
      <t xml:space="preserve"> Pfeil nach unten (aktiviert, falls Zelle darüber =1)</t>
    </r>
  </si>
  <si>
    <r>
      <t xml:space="preserve">     (</t>
    </r>
    <r>
      <rPr>
        <sz val="10"/>
        <color theme="1"/>
        <rFont val="Arial"/>
        <family val="2"/>
      </rPr>
      <t>aktiviert, falls Zelle darüber =1)</t>
    </r>
  </si>
  <si>
    <t>Tatsächlich erhaltene Umsatzerlöse</t>
  </si>
  <si>
    <t>Tatsächlich bezahlte Kosten</t>
  </si>
  <si>
    <t>Zahlungsziele Debitoren / Kreditoren</t>
  </si>
  <si>
    <t>1.</t>
  </si>
  <si>
    <t>2.</t>
  </si>
  <si>
    <t>3.</t>
  </si>
  <si>
    <t>Email:</t>
  </si>
  <si>
    <t>www.financial-modelling-videos.de</t>
  </si>
  <si>
    <t>Profil und Kontakt</t>
  </si>
  <si>
    <t>Webseite:</t>
  </si>
  <si>
    <t>Eine Datei von</t>
  </si>
  <si>
    <t>4.</t>
  </si>
  <si>
    <t>Zinssatz Guthabenkonto (Cash)</t>
  </si>
  <si>
    <t>Gesamtsumme</t>
  </si>
  <si>
    <t>Sonstige Annahmen</t>
  </si>
  <si>
    <t>Darlehenshöhe (maximal)</t>
  </si>
  <si>
    <t>Noch nicht "gezogen"</t>
  </si>
  <si>
    <t>Finanzierungskonten</t>
  </si>
  <si>
    <t>#</t>
  </si>
  <si>
    <t>Zinsen gesamt</t>
  </si>
  <si>
    <t>Steuern vom Einkommen u. Ertrag</t>
  </si>
  <si>
    <t>Zinseinnahmen</t>
  </si>
  <si>
    <t>Hinw_DEU</t>
  </si>
  <si>
    <t>Hinw_ENG</t>
  </si>
  <si>
    <t>Integritäts- &amp; Fehlerprüfungen</t>
  </si>
  <si>
    <t xml:space="preserve">Fehlermeldung  </t>
  </si>
  <si>
    <t>Mehrwertsteuersätze</t>
  </si>
  <si>
    <t>MWSt.-Satz 1</t>
  </si>
  <si>
    <t>Ende des Planungszeitraums</t>
  </si>
  <si>
    <t>Planungszeitraum</t>
  </si>
  <si>
    <t>Pauschaler Steuersatz</t>
  </si>
  <si>
    <t>Tatsächlich erhalten</t>
  </si>
  <si>
    <t>direkt bei Verkauf</t>
  </si>
  <si>
    <t>Monat nach Verkauf</t>
  </si>
  <si>
    <t>Monate nach Verkauf</t>
  </si>
  <si>
    <t xml:space="preserve">  Summe erhaltener Umsatzerlöse</t>
  </si>
  <si>
    <t>Bilanzkonto: Forderungen aus LuL</t>
  </si>
  <si>
    <t>Tatsächlich bezahlt</t>
  </si>
  <si>
    <t>direkt bei Kauf</t>
  </si>
  <si>
    <t>Monat nach Kauf</t>
  </si>
  <si>
    <t>Monate nach Kauf</t>
  </si>
  <si>
    <t xml:space="preserve">  Summe bezahlter Kosten</t>
  </si>
  <si>
    <t>Bilanzkonto: Verbindlichkeiten aus LuL</t>
  </si>
  <si>
    <t>Working Capital Anpassungen</t>
  </si>
  <si>
    <t>1 Monat nach Verkauf</t>
  </si>
  <si>
    <t>2 Monate nach Verkauf</t>
  </si>
  <si>
    <t>3 Monate nach Verkauf</t>
  </si>
  <si>
    <t>1 Monat nach Kauf</t>
  </si>
  <si>
    <t>2 Monate nach Kauf</t>
  </si>
  <si>
    <t>3 Monate nach Kauf</t>
  </si>
  <si>
    <t>Umsatzsteuerzahllast</t>
  </si>
  <si>
    <t>Umsatzsteuerzahllast / (-erstattung)</t>
  </si>
  <si>
    <t>Umsatzsteuer (= Mehrwertsteuer)</t>
  </si>
  <si>
    <t xml:space="preserve">   USt. Zahllast/Erstattung</t>
  </si>
  <si>
    <t xml:space="preserve">   USt. Zahlung/Erstattung (im Folgemonat)</t>
  </si>
  <si>
    <t>Bilanzkonto: Sonstige Verbindlichkeiten (USt.)</t>
  </si>
  <si>
    <t>Umsatzplanung</t>
  </si>
  <si>
    <t>Kostenplanung</t>
  </si>
  <si>
    <t>Personalplanung</t>
  </si>
  <si>
    <t>Investitionen und Abschreibungen</t>
  </si>
  <si>
    <t>Löhne &amp; Gehälter</t>
  </si>
  <si>
    <t>Lohn/Gehalt</t>
  </si>
  <si>
    <t>Steigerung p.a.</t>
  </si>
  <si>
    <t>Soziale Abgaben (Lohnnebenkosten)</t>
  </si>
  <si>
    <t>Sonstige Personalkosten</t>
  </si>
  <si>
    <t>Personalbeschaffung/Rekrutierungskosten</t>
  </si>
  <si>
    <t>Fortbildung</t>
  </si>
  <si>
    <t>Fahrtgeldzuschuss</t>
  </si>
  <si>
    <t>Anzahl Mitarbeiter</t>
  </si>
  <si>
    <t xml:space="preserve">     Zwischensumme</t>
  </si>
  <si>
    <t xml:space="preserve">   Personalentwicklung von Monat zu Monat</t>
  </si>
  <si>
    <t>Gehalt Mitarbeiter</t>
  </si>
  <si>
    <t xml:space="preserve">     Summe Sonstige Personalkosten</t>
  </si>
  <si>
    <t>Nutzungsdauer</t>
  </si>
  <si>
    <t>Büromöbel</t>
  </si>
  <si>
    <t>Erhöhungen/Investitionen</t>
  </si>
  <si>
    <t>Laufender Monat ab Planungsbeginn</t>
  </si>
  <si>
    <t>Materialkosten</t>
  </si>
  <si>
    <t>Sonstige Kosten</t>
  </si>
  <si>
    <t>N.N.</t>
  </si>
  <si>
    <t>Sonstige betriebliche Aufwendungen</t>
  </si>
  <si>
    <t>Zu zahlende MwSt. (Ausgabe)</t>
  </si>
  <si>
    <t>Anteil MwSt. an Sonstigen betrieblichen Erträgen</t>
  </si>
  <si>
    <t>Anteil</t>
  </si>
  <si>
    <t>Satz</t>
  </si>
  <si>
    <t>Jahr =&gt;</t>
  </si>
  <si>
    <t>Sonstiger betriebl. Aufwand</t>
  </si>
  <si>
    <t>MwSt.-Zahlungen für Investitionen</t>
  </si>
  <si>
    <t>USt.-Zahlungen /-erstattungen (an/vom FA)</t>
  </si>
  <si>
    <t>Eigenkapital</t>
  </si>
  <si>
    <t>Fremdkapital</t>
  </si>
  <si>
    <t>2. Finanzierung</t>
  </si>
  <si>
    <t>(alle Auszahlungen mit negativem Vorzeichen)</t>
  </si>
  <si>
    <t xml:space="preserve">   Summe zu zahlende MwSt. (Ausgabe)</t>
  </si>
  <si>
    <t>verwendet wird</t>
  </si>
  <si>
    <t>Einnahmen &amp; Ausgaben</t>
  </si>
  <si>
    <t>Zu bezahlende Ausgaben/Kosten</t>
  </si>
  <si>
    <t>Zu den Ausgaben gehörige MwSt.</t>
  </si>
  <si>
    <t>Zu den Einnahmen gehörige MwSt.</t>
  </si>
  <si>
    <t>Einnahmen (netto = ohne MwSt.)</t>
  </si>
  <si>
    <t>Ausgaben (netto = ohne MwSt.)</t>
  </si>
  <si>
    <t xml:space="preserve">   In Rechnung gestellte MwSt. (Einnahme)</t>
  </si>
  <si>
    <t xml:space="preserve">   Zu zahlende MwSt. an Lieferanten (Ausgabe)</t>
  </si>
  <si>
    <t xml:space="preserve">   Zu zahlende MwSt. auf Investitionen (Ausgabe)</t>
  </si>
  <si>
    <t>Finanzierungskaskade</t>
  </si>
  <si>
    <t>Liquidität am Ende der Vorperiode (Kontostand)</t>
  </si>
  <si>
    <t>Cash vor Finanzierung</t>
  </si>
  <si>
    <t>1. Cash vor Finanzierung</t>
  </si>
  <si>
    <t>Kontrolle Ust.</t>
  </si>
  <si>
    <t xml:space="preserve">   Gezahlte MwSt.</t>
  </si>
  <si>
    <t>Gezahlte MwSt. gesamt</t>
  </si>
  <si>
    <t>(neg. = Zahlung = cash out)</t>
  </si>
  <si>
    <t>(pos. = Verbindlichkeit = zu zahlen)</t>
  </si>
  <si>
    <t>(neg. = Erstattung)</t>
  </si>
  <si>
    <t>Zu finanzieren</t>
  </si>
  <si>
    <t>Dauer der Ziehungsphase</t>
  </si>
  <si>
    <t>Monate nach Startdatum</t>
  </si>
  <si>
    <t>Flag: Ziehungsphase</t>
  </si>
  <si>
    <t>verwendet</t>
  </si>
  <si>
    <t>Darlehensaufnahme</t>
  </si>
  <si>
    <t xml:space="preserve">   Darlehensaufnahme</t>
  </si>
  <si>
    <t xml:space="preserve">   Tilgung</t>
  </si>
  <si>
    <t>5.</t>
  </si>
  <si>
    <t>Kontokorrentkredit (automat.)</t>
  </si>
  <si>
    <t>Zinsatz Kontokorrentkredit</t>
  </si>
  <si>
    <t>Kontokorrentlinie (maximal)</t>
  </si>
  <si>
    <t>% pro Monat</t>
  </si>
  <si>
    <t xml:space="preserve">   Kontrolle: Finanzmittel ausreichend ?</t>
  </si>
  <si>
    <t>Cash vor Kontokorrent</t>
  </si>
  <si>
    <t>Rückführung / Tilgung</t>
  </si>
  <si>
    <t>Ablauf-/Enddatum Darlehen</t>
  </si>
  <si>
    <t>% der Darlehenssumme</t>
  </si>
  <si>
    <t>Annuitätendarlehen mit quartalsweiser Zins- u. Tilgungszahlung</t>
  </si>
  <si>
    <t>Laufzeit (nach Ende der Ziehungsphase)</t>
  </si>
  <si>
    <t>Ziehungsphase endet am</t>
  </si>
  <si>
    <t>Automatisches Darlehen 1 berücksichtigen</t>
  </si>
  <si>
    <t>Flags Darlehen 1</t>
  </si>
  <si>
    <t>Tilgungsfreie Phase</t>
  </si>
  <si>
    <t>Rückzahlungs Phase</t>
  </si>
  <si>
    <t>Abschlussgebühr/Disagio</t>
  </si>
  <si>
    <t>Zinszahlungs- /Tilgungsperiode</t>
  </si>
  <si>
    <t>Tilgungen insgesamt</t>
  </si>
  <si>
    <t>Anzahl Tilgungen insgesamt (jeweils quartalsweise)</t>
  </si>
  <si>
    <t>% pro Quartal</t>
  </si>
  <si>
    <t>Zinsen während tilgungsfreier Zeit (quartalsweise fällig)</t>
  </si>
  <si>
    <t xml:space="preserve"> pro Monat</t>
  </si>
  <si>
    <t xml:space="preserve"> pro Quartal</t>
  </si>
  <si>
    <t>Zinsen während Tilgungsphase (quartalsweise fällig)</t>
  </si>
  <si>
    <t>Zinsen während Tilgungsphase</t>
  </si>
  <si>
    <t>Cash nach Finanzierung (am Periodenende)</t>
  </si>
  <si>
    <t>Zinsen für Kontokorrentnutzung</t>
  </si>
  <si>
    <t>Zinssatz p.a.</t>
  </si>
  <si>
    <t>Zinssatz p.m.</t>
  </si>
  <si>
    <t>Planungshorizont für die Finanzplanung</t>
  </si>
  <si>
    <t>Startdatum für die Planung</t>
  </si>
  <si>
    <t xml:space="preserve">   wird angewendet auf:</t>
  </si>
  <si>
    <t>semi-automatisch</t>
  </si>
  <si>
    <t>Zinsen (automat. Berechnung)</t>
  </si>
  <si>
    <t>Zinsen (manuelle Eingabe)</t>
  </si>
  <si>
    <t>Zinsen verwendet</t>
  </si>
  <si>
    <t>Darlehen 1</t>
  </si>
  <si>
    <t>Darlehen 2</t>
  </si>
  <si>
    <t>Darlehensbezeichnung</t>
  </si>
  <si>
    <t>automatisch</t>
  </si>
  <si>
    <t>Sparkasse München</t>
  </si>
  <si>
    <t>Darlehensbeträge u. Tilgung müssen manuell geplant werden, Zinsen können wahlweise autom. berechnet werden</t>
  </si>
  <si>
    <t>Fällige Zinszahlungen (manuell planen?)</t>
  </si>
  <si>
    <t>Zinssatz (für automatische Berechnung)</t>
  </si>
  <si>
    <t>Zi manuell?</t>
  </si>
  <si>
    <t>Verbindlichkeiten</t>
  </si>
  <si>
    <t>Bilanzkonto für Darlehen 1</t>
  </si>
  <si>
    <t>Personalkosten</t>
  </si>
  <si>
    <t>Debitoren (Zahlungen)</t>
  </si>
  <si>
    <t>Debitoren (MwSt.)</t>
  </si>
  <si>
    <t>In Rechnung gestellte MwSt.</t>
  </si>
  <si>
    <t>Kreditoren (Zahlungen)</t>
  </si>
  <si>
    <t>Kreditoren (MwSt.)</t>
  </si>
  <si>
    <t>Bilanzkonto: Verbindlichkeiten gg.über Lieferanten aus MwSt.</t>
  </si>
  <si>
    <t>Bilanzkonto: Forderungen gg.über Kunden aus MwSt.</t>
  </si>
  <si>
    <t>In Rechnungen enthaltene MwSt.</t>
  </si>
  <si>
    <t>Gezahlte MwSt.</t>
  </si>
  <si>
    <t>Total</t>
  </si>
  <si>
    <t xml:space="preserve"> </t>
  </si>
  <si>
    <t>Langfristige Verbindlichkeiten</t>
  </si>
  <si>
    <t>Ermittlung MwSt. auf Umsatzerlöse</t>
  </si>
  <si>
    <t>In Rechnung gestellte MwSt. (Einnahme)</t>
  </si>
  <si>
    <t>Tagesumsatz</t>
  </si>
  <si>
    <t>Produkt A</t>
  </si>
  <si>
    <t>Methode: Pauschale Umsatzeingabe</t>
  </si>
  <si>
    <t>Methode: Tagesumsatz</t>
  </si>
  <si>
    <t>Methode: Produkte (Preis x Menge)</t>
  </si>
  <si>
    <t>Umsatz Bezeichnung 2</t>
  </si>
  <si>
    <t>Umsatz Bezeichnung 3</t>
  </si>
  <si>
    <t>Umsatz Bezeichnung 4</t>
  </si>
  <si>
    <t>Verkaufspreis (netto pro Stück)</t>
  </si>
  <si>
    <t>Stücke</t>
  </si>
  <si>
    <t>Absatzmenge</t>
  </si>
  <si>
    <t>Produkt C</t>
  </si>
  <si>
    <t>Produkt B</t>
  </si>
  <si>
    <t>Umsatzminderung während Anlaufzeit</t>
  </si>
  <si>
    <t>Anzahl Arbeitstage in Monat</t>
  </si>
  <si>
    <t xml:space="preserve">  Umsatzerlöse gesamt verwendet</t>
  </si>
  <si>
    <t>MwSt.-Berechnung</t>
  </si>
  <si>
    <t>Methode: Anteil von Gesamtumsatz</t>
  </si>
  <si>
    <t>Durchschnittlicher Wareneinsatz vom Gesamtumsatz (in % )</t>
  </si>
  <si>
    <t>Methode: Materialeinzelkosten x Menge</t>
  </si>
  <si>
    <t>Materialkosten Bezeichnung 1</t>
  </si>
  <si>
    <t>Materialkosten Bezeichnung 2</t>
  </si>
  <si>
    <t>Materialkosten Bezeichnung 4</t>
  </si>
  <si>
    <t>Materialkosten Bezeichnung 3</t>
  </si>
  <si>
    <t>Bezugsgröße: Umsatzerlöse aus Umsatzplanung</t>
  </si>
  <si>
    <t>Kontrolle Umsatzsteuer (intern vs. gg.über FA)</t>
  </si>
  <si>
    <t>Zahlungsziele Debitoren</t>
  </si>
  <si>
    <t>Zahlungsziele Kreditoren</t>
  </si>
  <si>
    <t>Timing - Masterblatt</t>
  </si>
  <si>
    <t xml:space="preserve">Darlehen in Laufzeit komplett getilgt?  </t>
  </si>
  <si>
    <t>Zahlungsziel der Debitoren (Durchschnitt)</t>
  </si>
  <si>
    <t>Zahlungsziel gegenüber Kreditoren (Durchschnitt)</t>
  </si>
  <si>
    <t>Anteil MwSt. an Erträgen und Aufwendungen</t>
  </si>
  <si>
    <t>Finanzierungsmittel ausreichend (inkl. Kontokorrent)</t>
  </si>
  <si>
    <t>Kassenbestand, Guthaben bei Kreditinstituten</t>
  </si>
  <si>
    <t>Immaterielle Vermögensgegenstände</t>
  </si>
  <si>
    <t>Lizenzen für eingesetzte Technologien &amp; Patente</t>
  </si>
  <si>
    <t>Softwarelizenzen</t>
  </si>
  <si>
    <t>Patente</t>
  </si>
  <si>
    <t>1. Immaterielle Vermögensgegenstände</t>
  </si>
  <si>
    <t>2. Sachanlagen</t>
  </si>
  <si>
    <t>in %</t>
  </si>
  <si>
    <t>Mittelherkunft = Mittelverwendung</t>
  </si>
  <si>
    <r>
      <rPr>
        <b/>
        <sz val="10"/>
        <color theme="1"/>
        <rFont val="Arial"/>
        <family val="2"/>
      </rPr>
      <t>Summe aller Tilgungen</t>
    </r>
    <r>
      <rPr>
        <sz val="10"/>
        <color theme="1"/>
        <rFont val="Arial"/>
        <family val="2"/>
      </rPr>
      <t xml:space="preserve"> (Hilfszeile für Übersicht)</t>
    </r>
  </si>
  <si>
    <t>Finanzierungsquellen</t>
  </si>
  <si>
    <t>FK/EK</t>
  </si>
  <si>
    <t>Entwicklung der Mitarbeiterzahl</t>
  </si>
  <si>
    <t>Personal</t>
  </si>
  <si>
    <t>Invest+AfA</t>
  </si>
  <si>
    <t>GuV+CF+Bilanz</t>
  </si>
  <si>
    <t>WC+Steuern</t>
  </si>
  <si>
    <t>Formate</t>
  </si>
  <si>
    <t>Grundannahmen / Modellinputs</t>
  </si>
  <si>
    <t>GuV, Cashflow und Bilanz (monatlich)</t>
  </si>
  <si>
    <t>Timing (Masterblatt für gesamtes Modell)</t>
  </si>
  <si>
    <t>Rohdaten für Grafiken nicht löschen od. verändern !</t>
  </si>
  <si>
    <t>Integrierte Finanz- und Unternehmensplanung</t>
  </si>
  <si>
    <t>Einnahmen/Umsatzerlöse</t>
  </si>
  <si>
    <t>Personalaufwand u. -kosten</t>
  </si>
  <si>
    <t>MwSt.-Satz</t>
  </si>
  <si>
    <t>Zinseinnahmen (Bank-/Geschäftskonto)</t>
  </si>
  <si>
    <t>Fiktive 5 Jahres-Finanzplanung</t>
  </si>
  <si>
    <t>Info</t>
  </si>
  <si>
    <t>Maximum</t>
  </si>
  <si>
    <t>Fehlerkontrollen</t>
  </si>
  <si>
    <t>Adam Riese</t>
  </si>
  <si>
    <t>Monat</t>
  </si>
  <si>
    <t>Zielgröße Lagerbestand (netto)</t>
  </si>
  <si>
    <t>Resultierende Bestandsveränderung</t>
  </si>
  <si>
    <t>Materialkosten für Bestandserhöhungen (Lageraufbau)</t>
  </si>
  <si>
    <t>Lagerbestand /Bestandsveränderungen</t>
  </si>
  <si>
    <t>Lageraufbau / Bestandsveränderungen</t>
  </si>
  <si>
    <t>% von Nettoumsatz</t>
  </si>
  <si>
    <t>Lageraufbau / Bestandsveränderungen berücksichtigen?</t>
  </si>
  <si>
    <t>Monat 1</t>
  </si>
  <si>
    <t>% v. Netto-Umsatz</t>
  </si>
  <si>
    <t>Erhöhung / (Verminderung)</t>
  </si>
  <si>
    <t>Zielgröße u. Bestandsveränderung</t>
  </si>
  <si>
    <t>Materialkosten (= Materialeinsatzquote in %)</t>
  </si>
  <si>
    <t>Ausschüttungen / Entnahmen</t>
  </si>
  <si>
    <t>letzte Darlehensaufnahme</t>
  </si>
  <si>
    <t>3. Cash nach Finanzierung</t>
  </si>
  <si>
    <t>Cash nach Ausschüttungen / Entnahmen (Kontostand)</t>
  </si>
  <si>
    <t>Eingaben nur in diese Zellen !!!</t>
  </si>
  <si>
    <t>Auf diesem Blatt sind keine Eingaben erforderlich</t>
  </si>
  <si>
    <t>=&gt; ggf. einmalig Logo ersetzen u. weiter unten</t>
  </si>
  <si>
    <t xml:space="preserve">     eigene Texte für Hinweis + Kontakt einfügen</t>
  </si>
  <si>
    <t>Zähler Kalenderjahr in Planungszeitraum</t>
  </si>
  <si>
    <t>AKTIVA</t>
  </si>
  <si>
    <t xml:space="preserve"> =&gt; werden gleichmaßig über die anschließenden x Monate abgebaut</t>
  </si>
  <si>
    <t xml:space="preserve">   Bilanzsumme Aktiva</t>
  </si>
  <si>
    <t>PASSIVA</t>
  </si>
  <si>
    <r>
      <t xml:space="preserve">Gewinn-/ </t>
    </r>
    <r>
      <rPr>
        <sz val="10"/>
        <rFont val="Helvetica-Narrow"/>
        <family val="2"/>
      </rPr>
      <t>Verlustvortrag</t>
    </r>
  </si>
  <si>
    <t xml:space="preserve">   Bilanzsumme Passiva</t>
  </si>
  <si>
    <t xml:space="preserve">     Bilanzidentitätskontrolle</t>
  </si>
  <si>
    <t>Langfristige Verbindlichkeiten (bei Modellbeginn)</t>
  </si>
  <si>
    <t>Zinszahlungen (manuelle Eingabe)</t>
  </si>
  <si>
    <t>Tilgungen (für langfr. Verbindlichkeiten bei Modellbeginn)</t>
  </si>
  <si>
    <t>Zinsen (alle neuen Darlehen)</t>
  </si>
  <si>
    <t>Zinsen (für langfr. Darlehen bei Modellbeginn)</t>
  </si>
  <si>
    <t>Erhalten aus Abbau Ford. (Eröffnungsbilanz)</t>
  </si>
  <si>
    <t>Abbauzeitraum</t>
  </si>
  <si>
    <t>Bezahlt aus Abbau Verbindl. (Eröffnungsbilanz)</t>
  </si>
  <si>
    <t>Bilanzidentität (Eröffnungsbilanz)</t>
  </si>
  <si>
    <t>Bilanzidentität (Aktiv = Passiv) monatlich</t>
  </si>
  <si>
    <t>Sprachen</t>
  </si>
  <si>
    <t>Deutsch</t>
  </si>
  <si>
    <t>English</t>
  </si>
  <si>
    <t>von oben</t>
  </si>
  <si>
    <t xml:space="preserve">   In Re. gestellte MwSt.: Sonstige betriebl. Erträge</t>
  </si>
  <si>
    <t>von Blatt GuV+CF+Bilanz</t>
  </si>
  <si>
    <t>von Blatt Invest+AfA</t>
  </si>
  <si>
    <t>MwSt.-Zahlungen an Kreditoren</t>
  </si>
  <si>
    <t>MwSt.-Einzahlungen von Debitoren</t>
  </si>
  <si>
    <t>MwSt.-Einnahmen: "Sonstige betriebliche Erträge"</t>
  </si>
  <si>
    <t>Nebenrechnungen zur Umsatzsteuer</t>
  </si>
  <si>
    <t>MwSt. für Umsatzerlöse individuell planbar (Blatt "Umsatz")</t>
  </si>
  <si>
    <t>MwSt. bei Investitionen individuell planbar (Blatt "Invest.+AfA")</t>
  </si>
  <si>
    <t>Link zur Kontrollzelle</t>
  </si>
  <si>
    <t>zur Kontrollzelle</t>
  </si>
  <si>
    <t>Methodenwahl - Umsatzerlöse</t>
  </si>
  <si>
    <t>Finanzierungskosten (Ziehungsphase)</t>
  </si>
  <si>
    <t>Betriebskapital und Steuern</t>
  </si>
  <si>
    <t>Working Capital (Betriebskapital)</t>
  </si>
  <si>
    <t>Veränderung des Betriebskapitals</t>
  </si>
  <si>
    <t>Netto-Anpassung Betriebskapital</t>
  </si>
  <si>
    <t>Working Capital (Betriebskapital) und Steuern</t>
  </si>
  <si>
    <t>Personalaufwand  (Bruttolöhne u. -gehälter)</t>
  </si>
  <si>
    <t>Währung</t>
  </si>
  <si>
    <t>Übersicht Währungsabkürzungen (ISO 4217)</t>
  </si>
  <si>
    <t>ISO 4217 Code</t>
  </si>
  <si>
    <t>Text</t>
  </si>
  <si>
    <t>Umsatz Bezeichnung 1</t>
  </si>
  <si>
    <t>Methodenwahl + MwSt.-Berechnung</t>
  </si>
  <si>
    <t>Formatvorlagen und Konstanten</t>
  </si>
  <si>
    <t>Materialkosten / Wareneinsatz (MAK / WE)</t>
  </si>
  <si>
    <t>Methode: Pauschale Eingabe der MAK/WE</t>
  </si>
  <si>
    <t>Methodenwahl - Materialkosten/Wareneinsatz</t>
  </si>
  <si>
    <t>Anteil MwSt. an Materialaufwand/Wareneinsatz</t>
  </si>
  <si>
    <t>Materialkosten/Wareneinsatz</t>
  </si>
  <si>
    <t xml:space="preserve">   Materialkosten/Wareneinsatz + Sonstiger betrieblicher Aufwand</t>
  </si>
  <si>
    <t xml:space="preserve">   Umsatzerlöse</t>
  </si>
  <si>
    <t>Zähler Planungsjahre in Planungszeitraum</t>
  </si>
  <si>
    <t>Quartal KJ</t>
  </si>
  <si>
    <t>Halbjahr KJ</t>
  </si>
  <si>
    <t>Ab Planungsbeginn</t>
  </si>
  <si>
    <t>Zusätzliches Eigenkapital (optional)</t>
  </si>
  <si>
    <t xml:space="preserve">liquiditätswirksam am </t>
  </si>
  <si>
    <t xml:space="preserve"> =&gt; Zufluss vollständig im 1. Planmonat </t>
  </si>
  <si>
    <t>weitere Jahre</t>
  </si>
  <si>
    <t>Planungsverantwortlicher</t>
  </si>
  <si>
    <t>Planbezeichnung</t>
  </si>
  <si>
    <t>Unternehmensname (Firma)</t>
  </si>
  <si>
    <t>Gewinn- und Verlustrechnung (Übersicht)</t>
  </si>
  <si>
    <t>Bilanz (Übersicht)</t>
  </si>
  <si>
    <t>Gesamter Personalaufwand</t>
  </si>
  <si>
    <t>Bemessungsgrundlage</t>
  </si>
  <si>
    <t xml:space="preserve">   Zusätzlich manuelle Eingabemöglichkeit auf Blatt Personal unten</t>
  </si>
  <si>
    <t>Manuelle Eingabe Sonst. Personalkosten</t>
  </si>
  <si>
    <t>freie Eingabemöglichkeit</t>
  </si>
  <si>
    <t>Steuern (zu zahlen)</t>
  </si>
  <si>
    <t xml:space="preserve"> Steuersatz</t>
  </si>
  <si>
    <t>Vorauszahlungsbetrag pro Termin</t>
  </si>
  <si>
    <t>Vorauszahlungen u. tatsächliche Zahllast</t>
  </si>
  <si>
    <t>Tatsächlich zu zahlen (wird automat. berechnet)</t>
  </si>
  <si>
    <t>Flag Vorauszahlungstermine (St. v. EuE)</t>
  </si>
  <si>
    <t>Betrag Vorauszahlung pro Zahlungstermin</t>
  </si>
  <si>
    <t>Flag Steuerzahlung für Vorjahr</t>
  </si>
  <si>
    <t>Folgejahr</t>
  </si>
  <si>
    <t xml:space="preserve">in Monat </t>
  </si>
  <si>
    <t>Tatsächlich zu zahlen für Vorjahr</t>
  </si>
  <si>
    <t>Summe geleistete Vorauszahlungen</t>
  </si>
  <si>
    <t>Nachzahlung / (Erstattung)</t>
  </si>
  <si>
    <t>Steuerzahlung für Vorjahr (in Monat x des Folgejahres)</t>
  </si>
  <si>
    <t>Bereich 2</t>
  </si>
  <si>
    <t>Bereich 1</t>
  </si>
  <si>
    <t>Geschäftsführung (CEO)</t>
  </si>
  <si>
    <t>Finanzen (CFO)</t>
  </si>
  <si>
    <t>Technik (CTO)</t>
  </si>
  <si>
    <t>Organisation (COO)</t>
  </si>
  <si>
    <t>Ingenieure</t>
  </si>
  <si>
    <t>Techniker/innen</t>
  </si>
  <si>
    <t>Assistent(inn)en</t>
  </si>
  <si>
    <t>Soziale Abgaben (Lohnnebenkosten bzw. LNK)</t>
  </si>
  <si>
    <t>% v. Bruttolohn/-gehalt</t>
  </si>
  <si>
    <t>Hinweismeldung</t>
  </si>
  <si>
    <t>LNK</t>
  </si>
  <si>
    <t>RGB: 220:230:240</t>
  </si>
  <si>
    <t>wg. Kopie Gültigkeit:</t>
  </si>
  <si>
    <t xml:space="preserve"> nur positive Werte zulässig</t>
  </si>
  <si>
    <t xml:space="preserve"> nur negative Werte zulässig</t>
  </si>
  <si>
    <t>Keine LNK</t>
  </si>
  <si>
    <t>LNK-Satz 1</t>
  </si>
  <si>
    <t>LNK-Satz 2</t>
  </si>
  <si>
    <t>LNK-Satz 3</t>
  </si>
  <si>
    <t>Keine MwSt.</t>
  </si>
  <si>
    <t>MwSt.-Satz 1</t>
  </si>
  <si>
    <t>MwSt.-Satz 2</t>
  </si>
  <si>
    <t>MwSt.-Satz 3</t>
  </si>
  <si>
    <t>Gesamtumsatz Produkte</t>
  </si>
  <si>
    <t>Gesamtumsatz</t>
  </si>
  <si>
    <t>Alle Werte ohne Umsatzsteuer eingeben !</t>
  </si>
  <si>
    <t>Mindestens eine Methode auswählen</t>
  </si>
  <si>
    <t>Gesamte Materialkosten</t>
  </si>
  <si>
    <t>Materialkosten gesamt verwendet</t>
  </si>
  <si>
    <t>Summe Sonst. betriebl. Aufwendungen</t>
  </si>
  <si>
    <t>Reserve 01</t>
  </si>
  <si>
    <t>Reserve 02</t>
  </si>
  <si>
    <t>Reserve 03</t>
  </si>
  <si>
    <t>Reserve 04</t>
  </si>
  <si>
    <t>Erstbestandsaufbau (Zielwert in Monat 1)</t>
  </si>
  <si>
    <t>Zielhöhe</t>
  </si>
  <si>
    <t>MwSt.</t>
  </si>
  <si>
    <t>(alle Werte hier netto, ohne MwSt. planen)</t>
  </si>
  <si>
    <t>Abschreibungsbasis</t>
  </si>
  <si>
    <t>Büro- und Geschäftsausstattung</t>
  </si>
  <si>
    <t>Gewinn- und Verlustrechnung, Liquidität und Bilanz (monatlich)</t>
  </si>
  <si>
    <t>Bestandsveränderungen</t>
  </si>
  <si>
    <t>Sonstige betriebliche Erträge</t>
  </si>
  <si>
    <t>Gesamtleistung</t>
  </si>
  <si>
    <t>Materialaufwand/Wareneinsatz</t>
  </si>
  <si>
    <t>Rohertrag</t>
  </si>
  <si>
    <t>Personalaufwand</t>
  </si>
  <si>
    <t>Sonstiger betrieblicher Aufwand</t>
  </si>
  <si>
    <t>Betriebsergebnis (EBIT)</t>
  </si>
  <si>
    <t>Zinserträge</t>
  </si>
  <si>
    <t>Zinsaufwand</t>
  </si>
  <si>
    <t>Außerordentliche Aufwendungen</t>
  </si>
  <si>
    <t>Steuern vom Einkommen und Ertrag</t>
  </si>
  <si>
    <t xml:space="preserve">   Kumuliert</t>
  </si>
  <si>
    <t>Aktiva</t>
  </si>
  <si>
    <t>Anlagevermögen</t>
  </si>
  <si>
    <t>Umlaufvermögen</t>
  </si>
  <si>
    <t>Forderungen aus LuL</t>
  </si>
  <si>
    <t>Forderungen aus MwSt.</t>
  </si>
  <si>
    <t>Bilanzsumme Aktiva</t>
  </si>
  <si>
    <t>Passiva</t>
  </si>
  <si>
    <t>Kontokorrentkredit</t>
  </si>
  <si>
    <t xml:space="preserve">   Summe Finanzierung</t>
  </si>
  <si>
    <t>Für Ausschüttungen / Entnahmen verfügbarer Cashflow</t>
  </si>
  <si>
    <t>Stand und Veränderung der liquiden Mittel</t>
  </si>
  <si>
    <t>Netto Cashflow</t>
  </si>
  <si>
    <t>Verbindlichkeiten gg.über FA aus Steuern v. EuE</t>
  </si>
  <si>
    <t>Verbindlichkeiten gg.über FA aus Umsatzsteuer</t>
  </si>
  <si>
    <t>Kurzfristige Verbindlichkeiten</t>
  </si>
  <si>
    <t>Bilanzsumme Passiva</t>
  </si>
  <si>
    <t xml:space="preserve">   Kontrolle 1</t>
  </si>
  <si>
    <t xml:space="preserve">   Kontrolle 2</t>
  </si>
  <si>
    <t>Einzahlungen</t>
  </si>
  <si>
    <t>Veränderungen Forderungen aus LuL</t>
  </si>
  <si>
    <t>MwSt.-Einzahlungen Umsatzerlöse</t>
  </si>
  <si>
    <t xml:space="preserve">   Summe Einzahlungen</t>
  </si>
  <si>
    <t>Auszahlungen</t>
  </si>
  <si>
    <t>Veränderung Verbindlichkeiten aus LuL</t>
  </si>
  <si>
    <t>MwSt.-Zahlungen für Materialkosten/Wareneinsatz + Sonst. betriebl. Aufwand</t>
  </si>
  <si>
    <t>Finanzierungskosten</t>
  </si>
  <si>
    <t>Zinsen (neue Darlehen)</t>
  </si>
  <si>
    <t xml:space="preserve">   Summe Auszahlungen</t>
  </si>
  <si>
    <t>Langfr. Verbindlichkeiten (zu Modellbeginn)</t>
  </si>
  <si>
    <t>Raumkosten</t>
  </si>
  <si>
    <t>Fahrzeugkosten</t>
  </si>
  <si>
    <t>Werbekosten</t>
  </si>
  <si>
    <t>Reisekosten</t>
  </si>
  <si>
    <t>Kommunikationskosten</t>
  </si>
  <si>
    <t>Versicherung / Gebühren / Beiträge</t>
  </si>
  <si>
    <t>Beratungskosten</t>
  </si>
  <si>
    <t>Leasingkosten</t>
  </si>
  <si>
    <t>Lizenzgebühren</t>
  </si>
  <si>
    <t>Patente/Schutzrechte</t>
  </si>
  <si>
    <t>Instandhaltungskosten</t>
  </si>
  <si>
    <t>Gründungskosten</t>
  </si>
  <si>
    <t>Anteil MwSt. am Sonstigen betrieblichen Aufwand</t>
  </si>
  <si>
    <t>Eigenkapital 1</t>
  </si>
  <si>
    <t>Eigenkapital 2</t>
  </si>
  <si>
    <t>Zusatztranche (EK 2)</t>
  </si>
  <si>
    <t>EK 1 vollständig im 1. Planmonat ?</t>
  </si>
  <si>
    <t>automatische Planung =&gt;</t>
  </si>
  <si>
    <t xml:space="preserve">Ende </t>
  </si>
  <si>
    <t>Deutsche Bank</t>
  </si>
  <si>
    <t>Vorauszahlungsbeträge St. v. EuE (eigene Schätzung/Vorgabe FA)</t>
  </si>
  <si>
    <t>Vorauszahlungstermine (quartalsweise)</t>
  </si>
  <si>
    <t>Anzahl der Vorauszahlungstermine im KJ</t>
  </si>
  <si>
    <t>Vorauszahlungsbetrag pro KJ</t>
  </si>
  <si>
    <t>Berechnung (auf Jahresbasis)</t>
  </si>
  <si>
    <t>Steueraufwand =&gt; GuV</t>
  </si>
  <si>
    <t>wird linear verteilt (Vereinfachung)</t>
  </si>
  <si>
    <t>Anzahl Monate in KJ</t>
  </si>
  <si>
    <t>Positive Werte = Erstattung</t>
  </si>
  <si>
    <t>Steuerzahlung =&gt; Liquidität</t>
  </si>
  <si>
    <t>Aufwand (unterjährig)</t>
  </si>
  <si>
    <t>Steuerzahlungen (St. v. EuE)</t>
  </si>
  <si>
    <t xml:space="preserve">    Zu zahlen nach Modellende (Kontrolle)</t>
  </si>
  <si>
    <t xml:space="preserve">   Erhaltene MwSt.</t>
  </si>
  <si>
    <t>Erhaltene MwSt. gesamt</t>
  </si>
  <si>
    <t>Erhaltene MwSt.</t>
  </si>
  <si>
    <t>AB</t>
  </si>
  <si>
    <t>Debitoren (Ford. aus LuL)</t>
  </si>
  <si>
    <t>Kreditoren (Verb. aus LuL)</t>
  </si>
  <si>
    <t>Überschuss / Fehlbetrag</t>
  </si>
  <si>
    <t>Flüssige Mittel am Monatsbeginn</t>
  </si>
  <si>
    <t>Flüssige Mittel am Monatsende</t>
  </si>
  <si>
    <t>Kontrolle: Cash nie &lt; 0</t>
  </si>
  <si>
    <t>Sachanlagen</t>
  </si>
  <si>
    <t>Gewinn / (Verlust)</t>
  </si>
  <si>
    <t>Kummulierter Gewinn vor Ausschüttung</t>
  </si>
  <si>
    <t>Einbehaltener Gewinn / (Verlust) nach Ausschüttung</t>
  </si>
  <si>
    <t>Ausschüttung (gem. aus man. Planung 'Finanzierung')</t>
  </si>
  <si>
    <t>Gewinn-/Verlust nach Ausschüttungen</t>
  </si>
  <si>
    <t>Einbehaltener Gewinn / Verlust</t>
  </si>
  <si>
    <t xml:space="preserve">zum Modellstart am =&gt; </t>
  </si>
  <si>
    <t xml:space="preserve"> Delta</t>
  </si>
  <si>
    <t xml:space="preserve"> =&gt; Verlustvortrag negativ eingeben !</t>
  </si>
  <si>
    <t>Neue</t>
  </si>
  <si>
    <t>Existierende</t>
  </si>
  <si>
    <t xml:space="preserve">    Eröffnungsbilanz</t>
  </si>
  <si>
    <t xml:space="preserve">    Abschreibungen (planmäßig)</t>
  </si>
  <si>
    <t xml:space="preserve">    Schlussbilanz</t>
  </si>
  <si>
    <t xml:space="preserve">SB-Wert nicht negativ ? </t>
  </si>
  <si>
    <t>Umlaufvermögen (UV)</t>
  </si>
  <si>
    <t>Anlagevermögen (AV)</t>
  </si>
  <si>
    <t>Immaterielle VGs (NBW zum Modellstart)</t>
  </si>
  <si>
    <t>Sachanlagen (NBW zum Modellstart)</t>
  </si>
  <si>
    <t>Fremdkapital (Aufnahme + Tilgung)</t>
  </si>
  <si>
    <t>Kontrolle (Aggregation)</t>
  </si>
  <si>
    <t>Kontrolle 3 (Aggregation)</t>
  </si>
  <si>
    <t xml:space="preserve">EB-Werte </t>
  </si>
  <si>
    <t>Sonstige betriebl. Erträge</t>
  </si>
  <si>
    <t>Sonst. betriebl. Erträge</t>
  </si>
  <si>
    <t>=&gt; Einfach durch eigenes Logo ersetzen</t>
  </si>
  <si>
    <t>Planung der Investitionen u. Abschreibungen</t>
  </si>
  <si>
    <t>Mittelherkunft</t>
  </si>
  <si>
    <t>Mittelverwendung</t>
  </si>
  <si>
    <t>Balkendarstellung</t>
  </si>
  <si>
    <t>Summe Mittelherkunft</t>
  </si>
  <si>
    <t>Summe Mittelverwendung</t>
  </si>
  <si>
    <t>Kontrolle: Mittelherkunft = Mittelverwendung</t>
  </si>
  <si>
    <t>Verminderung des Betriebskapitals</t>
  </si>
  <si>
    <t>Operative Kosten</t>
  </si>
  <si>
    <t>Erhöhung des Betriebskapitals</t>
  </si>
  <si>
    <t>Zinsen + Finanzierungskosten</t>
  </si>
  <si>
    <t>Tilgungen</t>
  </si>
  <si>
    <t>Steuerzahlungen (Steuern v. EuE)</t>
  </si>
  <si>
    <t>Liquiditätsreserve (Cash)</t>
  </si>
  <si>
    <t>Ausschüttungen/Entnahmen</t>
  </si>
  <si>
    <t>EBITDA</t>
  </si>
  <si>
    <t>Jahresüberschuss / Jahresfehlbetrag</t>
  </si>
  <si>
    <t>Kumuliert</t>
  </si>
  <si>
    <t>Personalentwicklung</t>
  </si>
  <si>
    <t>Änderung (Jahr zu Jahr)</t>
  </si>
  <si>
    <t>Anzahl Mitarbeiter (am Jahresende)</t>
  </si>
  <si>
    <t>Gesamtleistung, Kosten und EBIT</t>
  </si>
  <si>
    <t>Kontostände in den ersten 12 Monaten</t>
  </si>
  <si>
    <t>Rohdaten für Grafiken</t>
  </si>
  <si>
    <t>Fremdkapital (FK)</t>
  </si>
  <si>
    <t>Eigenkapital (EK)</t>
  </si>
  <si>
    <t>Mitarbeiter (zum Jahresende)</t>
  </si>
  <si>
    <t>Maximale Kontokorrentlinie</t>
  </si>
  <si>
    <t>Liquidität in ersten 12 Monaten</t>
  </si>
  <si>
    <t>Finanzierungsquelle</t>
  </si>
  <si>
    <t>Kapitalbedarf und Finanzierung</t>
  </si>
  <si>
    <t>1. Eigenkapital</t>
  </si>
  <si>
    <t>2. Fremdkapital</t>
  </si>
  <si>
    <t>Summe Finanzierung</t>
  </si>
  <si>
    <t>FK/EK Verhältnis</t>
  </si>
  <si>
    <t>Gesamtkapitalbedarf &amp; Finanzierungskennzahlen</t>
  </si>
  <si>
    <t>Modellintegrität:</t>
  </si>
  <si>
    <t>Mittelherkunft und Mittelverwendung</t>
  </si>
  <si>
    <t>Kontostände</t>
  </si>
  <si>
    <t>Planjahre: Erstes Jahr + x weitere Planjahre</t>
  </si>
  <si>
    <t>Tage pro Monat</t>
  </si>
  <si>
    <t>X-Pert GmbH</t>
  </si>
  <si>
    <t xml:space="preserve"> pro Mitarbeiter</t>
  </si>
  <si>
    <t xml:space="preserve"> p.a. pro Mitarbeiter</t>
  </si>
  <si>
    <t xml:space="preserve"> pauschal pro Monat</t>
  </si>
  <si>
    <t>Aggregation GuV (auf Blatt 'GuV')</t>
  </si>
  <si>
    <t>Bilanzidentität (Aktiv = Passiv) auf Blatt 'Bilanz'</t>
  </si>
  <si>
    <t>Aggregation Cashflow (auf Blatt 'Liqui')</t>
  </si>
  <si>
    <t>Aggregation Bilanz (auf Blatt 'Bilanz')</t>
  </si>
  <si>
    <t>Aggregation GuV (auf Blatt 'Ueb_3')</t>
  </si>
  <si>
    <t>Langfr. Verbindl.keiten (zu Modellbeginn): Tilgung ≤ Darlehensbetrag ?</t>
  </si>
  <si>
    <t xml:space="preserve"> Kontrolle: Tilgung ≤ Darlehensbetrag?</t>
  </si>
  <si>
    <t>Kontostand</t>
  </si>
  <si>
    <t>Kontokorrentstand</t>
  </si>
  <si>
    <r>
      <t>Pauschalsätze</t>
    </r>
    <r>
      <rPr>
        <sz val="11"/>
        <rFont val="Arial"/>
        <family val="2"/>
      </rPr>
      <t xml:space="preserve">  (Bemessungsgrundlage: Lohn/Gehalt)</t>
    </r>
  </si>
  <si>
    <t>LNK in %</t>
  </si>
  <si>
    <t>Finanzierungskosten (Darl. 1+2)</t>
  </si>
  <si>
    <t>Tilgungen (Darl. 1)</t>
  </si>
  <si>
    <t>Liquidität (Übersicht)</t>
  </si>
  <si>
    <t>Liquidität</t>
  </si>
  <si>
    <t>GuV</t>
  </si>
  <si>
    <t>Ueb_1</t>
  </si>
  <si>
    <t>Ueb_2</t>
  </si>
  <si>
    <t>Ueb_3</t>
  </si>
  <si>
    <t>Ueb_4</t>
  </si>
  <si>
    <t>Ueb_5</t>
  </si>
  <si>
    <t>Rohdaten</t>
  </si>
  <si>
    <t>Rohdatenzusammenstellung für Grafiken</t>
  </si>
  <si>
    <t>Mittelherkunft und -verwendung</t>
  </si>
  <si>
    <t>GuV-Jahresbasis (Alternative)</t>
  </si>
  <si>
    <t>Kontostände (in ersten 12 Monaten)</t>
  </si>
  <si>
    <t xml:space="preserve">Tatsächliche max. Inanspruchnahme </t>
  </si>
  <si>
    <t>Zinsen (für langfr. Verbindlichkeiten bei Modellbeginn)</t>
  </si>
  <si>
    <t>MwSt.-Satz 4</t>
  </si>
  <si>
    <t>Soziale Abgaben u. Aufw. für Altersversorgung</t>
  </si>
  <si>
    <t>support@fimovi.de</t>
  </si>
  <si>
    <t>Ein Angebot der Fimovi GmbH</t>
  </si>
  <si>
    <t>Rechtliche Hinweise</t>
  </si>
  <si>
    <t>„Erstellung einer integrierten Finanz- und Liquiditätsplanung mit Excel“</t>
  </si>
  <si>
    <t>Finale Datei (Komplettmodell) des Videokurses:</t>
  </si>
  <si>
    <t>Beispiel</t>
  </si>
  <si>
    <t>language</t>
  </si>
  <si>
    <t>WAHL-Funktion</t>
  </si>
  <si>
    <t>1. Umsatzsteuer (= MwSt.)</t>
  </si>
  <si>
    <t>2. Steuern vom Einkommen u. Ertrag</t>
  </si>
  <si>
    <t>Bilanzkonto: Vorräte</t>
  </si>
  <si>
    <t>Vorräte</t>
  </si>
  <si>
    <t>Zielgröße für Vorräte (Lagerbestand)</t>
  </si>
  <si>
    <t>Abschreibungen Immaterielle VG Eröffnungsbilanz</t>
  </si>
  <si>
    <t>Abschreibungen Sachanlagen Eröffnungsbilanz</t>
  </si>
  <si>
    <t>darstellen</t>
  </si>
  <si>
    <t>MwSt.-Erstattungen/Einzahlungen</t>
  </si>
  <si>
    <t>MwSt.-Zahlungen (Vorsteuer + an FA)</t>
  </si>
  <si>
    <t>Umsatzerlöse (+ Cash aus Startbil.)</t>
  </si>
  <si>
    <t>450-Euro Kräfte</t>
  </si>
  <si>
    <t>Beispiel 2</t>
  </si>
  <si>
    <t>Fimovi GmbH</t>
  </si>
  <si>
    <t>Darlehen 1: Deutsche Bank</t>
  </si>
  <si>
    <t>Darlehen 2: Sparkasse München</t>
  </si>
  <si>
    <t>Gesamtleistung, Kosten und EBIT (in EUR '000)</t>
  </si>
  <si>
    <t>(alle Werte in EUR)</t>
  </si>
  <si>
    <t>Darlehen 1 (automat.): Deutsche Bank</t>
  </si>
  <si>
    <t>Zi werden autom. berechnet</t>
  </si>
  <si>
    <t/>
  </si>
  <si>
    <t>Finanzierungskosten Darlehen 2: Sparkasse München</t>
  </si>
  <si>
    <t>Summe Investitionen Immaterielle Vermögensgegenstände</t>
  </si>
  <si>
    <t>Zu zahlende Umsatzsteuer Immaterielle Vermögensgegenstände</t>
  </si>
  <si>
    <t>Summe Abschreibungen Immaterielle Vermögensgegenstände</t>
  </si>
  <si>
    <t>Bilanzkonto: Immaterielle Vermögensgegenstände</t>
  </si>
  <si>
    <t>Summe Investitionen Büro- und Geschäftsausstattung</t>
  </si>
  <si>
    <t>Zu zahlende Umsatzsteuer Büro- und Geschäftsausstattung</t>
  </si>
  <si>
    <t>Summe Abschreibungen Büro- und Geschäftsausstattung</t>
  </si>
  <si>
    <t>Bilanzkonto: Büro- und Geschäftsausstattung</t>
  </si>
  <si>
    <t>Absatzmenge Produkt A</t>
  </si>
  <si>
    <t xml:space="preserve">   Wareneinsatz Produkt A pro Stück</t>
  </si>
  <si>
    <t>Absatzmenge Produkt B</t>
  </si>
  <si>
    <t xml:space="preserve">   Wareneinsatz Produkt B pro Stück</t>
  </si>
  <si>
    <t>Absatzmenge Produkt C</t>
  </si>
  <si>
    <t xml:space="preserve">   Wareneinsatz Produkt C pro Stück</t>
  </si>
  <si>
    <t>nicht ausgewählt</t>
  </si>
  <si>
    <t>Methode wird berücksichtigt</t>
  </si>
  <si>
    <t>Umsatz Produkt A</t>
  </si>
  <si>
    <t>Umsatz Produkt B</t>
  </si>
  <si>
    <t>Umsatz Produkt C</t>
  </si>
  <si>
    <t>MwSt.-Methode: Pauschale Umsatzeingabe</t>
  </si>
  <si>
    <t>wird berücksichtigt</t>
  </si>
  <si>
    <t>MwSt.-Methode: Produkte (Preis x Menge)</t>
  </si>
  <si>
    <t>MwSt.-Methode: Tagesumsatz</t>
  </si>
  <si>
    <t>Timing Deutsche Bank</t>
  </si>
  <si>
    <t>Zinsen und Gebühren Deutsche Bank</t>
  </si>
  <si>
    <t xml:space="preserve"> Es erfolgt monatlich eine automatische Berechnung mit dem eingegebenen Zinssatz</t>
  </si>
  <si>
    <t>EUR p.a.</t>
  </si>
  <si>
    <t xml:space="preserve"> =&gt; Zukünftige Abschreibungen auf Blatt 'Invest+AfA' eingeben (Zeile 13)</t>
  </si>
  <si>
    <t xml:space="preserve"> =&gt; Zukünftige Abschreibungen auf Blatt 'Invest+AfA' eingeben (Zeile 44)</t>
  </si>
  <si>
    <t xml:space="preserve"> =&gt; Tilgungsbeträge und Zinsen manuell eingeben in Blatt Finanzierung (Pkt. 4, Zeilen 110 ff.)</t>
  </si>
  <si>
    <t>Modell: Fiktive 5 Jahres-Finanzplanung</t>
  </si>
  <si>
    <t>in EUR</t>
  </si>
  <si>
    <t>Gesamtkapitalbedarf (EUR)</t>
  </si>
  <si>
    <t>davon Eigenkapital (EK)</t>
  </si>
  <si>
    <t>davon Fremdkapital (FK)</t>
  </si>
  <si>
    <t>Mittelherkunft und Mittelverwendung in den ersten 9 Monaten</t>
  </si>
  <si>
    <t>Zeitraum: 01.03.2022 bis 30.11.2022</t>
  </si>
  <si>
    <t>(in EUR '000)</t>
  </si>
  <si>
    <t>(in EUR)</t>
  </si>
  <si>
    <t>HINWEIS:  Demo-Datei =&gt; Alle Formeln durch Werte ersetzt =&gt; Keine Änderungen wirksam !</t>
  </si>
  <si>
    <t>Cashflow</t>
  </si>
  <si>
    <t>Cashflow (Übersicht)</t>
  </si>
  <si>
    <t>Ein Videokurs zwei verschiedene Pakete</t>
  </si>
  <si>
    <t>Video-Training: "Erstellung einer integrierten Finanz- und Liquiditätsplanung mit Excel"</t>
  </si>
  <si>
    <t>www.fimovi.de/video-training-erstellung-integrierte-finanz-und-liquiditaetsplanung-details/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</si>
</sst>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_(* \(#,##0\);_(* &quot;-&quot;??_);_(@_)"/>
    <numFmt numFmtId="169" formatCode="#,##0_-;\ \(#,##0\);_-* &quot;-&quot;??;_-@_-"/>
    <numFmt numFmtId="170" formatCode="&quot;Fail&quot;;&quot;Fail&quot;;&quot;Ok&quot;"/>
    <numFmt numFmtId="171" formatCode="&quot;Fehler&quot;;&quot;Fehler&quot;;&quot;Ok&quot;"/>
    <numFmt numFmtId="172" formatCode="&quot;An&quot;;&quot;An&quot;;&quot;Aus&quot;"/>
    <numFmt numFmtId="173" formatCode="_(* #,##0.0\x_);_(* \(#,##0.0\x\);_(* &quot;-&quot;??_);_(@_)"/>
    <numFmt numFmtId="174" formatCode="&quot;On&quot;;&quot;On&quot;;&quot;Off&quot;"/>
    <numFmt numFmtId="175" formatCode="&quot;$&quot;#,##0.00_);\(&quot;$&quot;#,##0.00\)"/>
    <numFmt numFmtId="176" formatCode="[$-407]d/\ mmmm\ yyyy;@"/>
    <numFmt numFmtId="177" formatCode="_(* #,##0.00%_);_(* \(#,##0.00%\);_(* &quot;-&quot;??_);_(@_)"/>
    <numFmt numFmtId="178" formatCode="[$-407]d/\ mmm/\ yy;@"/>
    <numFmt numFmtId="179" formatCode="_(* #,##0%_);_(* \(#,##0%\);_(* &quot;-&quot;??_);_(@_)"/>
    <numFmt numFmtId="180" formatCode="&quot;$&quot;#,##0;[Red]\-&quot;$&quot;#,##0"/>
    <numFmt numFmtId="181" formatCode="_(* #,##0.0%_);_(* \(#,##0.0%\);_(* &quot;-&quot;??_);_(@_)"/>
    <numFmt numFmtId="182" formatCode="0\ &quot;Monat(e)&quot;"/>
    <numFmt numFmtId="183" formatCode="&quot;Yes&quot;;;&quot;No&quot;"/>
    <numFmt numFmtId="184" formatCode="&quot;Ja&quot;;;&quot;Nein&quot;"/>
    <numFmt numFmtId="185" formatCode="_(* #,##0_);_(* \(#,##0\);_(* &quot;&quot;??_);_(@_)"/>
    <numFmt numFmtId="186" formatCode="_-* #,##0.0\ _€_-;\-* #,##0.0\ _€_-;_-* &quot;-&quot;??\ _€_-;_-@_-"/>
    <numFmt numFmtId="187" formatCode="_(* #,##0.0_);_(* \(#,##0.0\);_(* &quot;-&quot;??_);_(@_)"/>
    <numFmt numFmtId="188" formatCode="_-* #,##0.0\ _€_-;\-* #,##0.0\ _€_-;_-* &quot;-&quot;?\ _€_-;_-@_-"/>
    <numFmt numFmtId="189" formatCode="0.0%"/>
    <numFmt numFmtId="190" formatCode="&quot;Q-&quot;0"/>
    <numFmt numFmtId="191" formatCode="0&quot;. HJ&quot;"/>
    <numFmt numFmtId="192" formatCode="&quot;Hinweis&quot;;&quot;Hinweis&quot;;&quot;Ok&quot;"/>
    <numFmt numFmtId="193" formatCode="&quot;Alert&quot;;&quot;Alert&quot;;&quot;Ok&quot;"/>
    <numFmt numFmtId="194" formatCode="0\ &quot;Monate&quot;"/>
    <numFmt numFmtId="195" formatCode="_-* #,##0\ _€_-;\-* #,##0\ _€_-;_-* &quot;-&quot;?\ _€_-;_-@_-"/>
    <numFmt numFmtId="196" formatCode="0;\-0;&quot;&quot;"/>
    <numFmt numFmtId="197" formatCode="[$-C09]dd\-mmm\-yy;@"/>
    <numFmt numFmtId="198" formatCode="0\ &quot;Jahre&quot;"/>
    <numFmt numFmtId="199" formatCode="&quot;Nein&quot;;&quot;Nein&quot;;&quot;Ja&quot;"/>
    <numFmt numFmtId="200" formatCode="0.0\ &quot;:1&quot;"/>
    <numFmt numFmtId="201" formatCode="dd/mm/yy;@"/>
    <numFmt numFmtId="202" formatCode="0\ &quot;Jahr(e)&quot;"/>
    <numFmt numFmtId="203" formatCode="_(\ #,##0_);_(\ \(#,##0\);_(\ &quot;-&quot;??_);_(@_)"/>
    <numFmt numFmtId="204" formatCode="#,##0.0"/>
    <numFmt numFmtId="205" formatCode="yyyy"/>
    <numFmt numFmtId="206" formatCode="&quot;An&quot;;;&quot;Aus&quot;"/>
    <numFmt numFmtId="207" formatCode="_(* #,##0.0000_);_(* \(#,##0.0000\);_(* &quot;-&quot;??_);_(@_)"/>
    <numFmt numFmtId="208" formatCode="&quot;GJ&quot;\ 0"/>
    <numFmt numFmtId="209" formatCode="_(* #,##0.00000_);_(* \(#,##0.00000\);_(* &quot;-&quot;??_);_(@_)"/>
    <numFmt numFmtId="210" formatCode="_(\ #,##0.0_);_(\ \(#,##0.0\);_(\ &quot;-&quot;??_);_(@_)"/>
    <numFmt numFmtId="211" formatCode="[=0]&quot;-&quot;;0\ &quot;Monate&quot;"/>
    <numFmt numFmtId="212" formatCode="0.0;\-0.0;&quot;-&quot;"/>
  </numFmts>
  <fonts count="104">
    <font>
      <sz val="10"/>
      <color theme="1"/>
      <name val="Arial"/>
      <family val="2"/>
    </font>
    <font>
      <sz val="11"/>
      <color theme="1"/>
      <name val="Calibri"/>
      <family val="2"/>
      <scheme val="minor"/>
    </font>
    <font>
      <sz val="18"/>
      <name val="Arial"/>
      <family val="2"/>
    </font>
    <font>
      <b/>
      <sz val="11"/>
      <name val="Arial"/>
      <family val="2"/>
    </font>
    <font>
      <sz val="10"/>
      <color theme="1" tint="0.34998626667073579"/>
      <name val="Arial"/>
      <family val="2"/>
    </font>
    <font>
      <sz val="10"/>
      <name val="Arial"/>
      <family val="2"/>
    </font>
    <font>
      <sz val="10"/>
      <color theme="1" tint="0.499984740745262"/>
      <name val="Arial"/>
      <family val="2"/>
    </font>
    <font>
      <u/>
      <sz val="11"/>
      <name val="Arial"/>
      <family val="2"/>
    </font>
    <font>
      <sz val="10"/>
      <color theme="0"/>
      <name val="Arial"/>
      <family val="2"/>
    </font>
    <font>
      <sz val="10"/>
      <color rgb="FF974706"/>
      <name val="Arial"/>
      <family val="2"/>
    </font>
    <font>
      <sz val="10"/>
      <color theme="0" tint="-0.24994659260841701"/>
      <name val="Arial"/>
      <family val="2"/>
    </font>
    <font>
      <sz val="10"/>
      <color indexed="55"/>
      <name val="Arial"/>
      <family val="2"/>
    </font>
    <font>
      <sz val="10"/>
      <color theme="1" tint="0.34998626667073579"/>
      <name val="Wingdings 3"/>
      <family val="1"/>
      <charset val="2"/>
    </font>
    <font>
      <sz val="16"/>
      <color indexed="22"/>
      <name val="Arial"/>
      <family val="2"/>
    </font>
    <font>
      <sz val="10"/>
      <color indexed="55"/>
      <name val="Helvetica-Narrow"/>
      <family val="2"/>
    </font>
    <font>
      <b/>
      <u/>
      <sz val="10"/>
      <color indexed="56"/>
      <name val="Arial"/>
      <family val="2"/>
    </font>
    <font>
      <b/>
      <sz val="10"/>
      <name val="Arial"/>
      <family val="2"/>
    </font>
    <font>
      <sz val="9"/>
      <color theme="1"/>
      <name val="Arial"/>
      <family val="2"/>
    </font>
    <font>
      <sz val="10"/>
      <name val="Helvetica-Narrow"/>
      <family val="2"/>
    </font>
    <font>
      <b/>
      <sz val="16"/>
      <color indexed="9"/>
      <name val="Arial"/>
      <family val="2"/>
    </font>
    <font>
      <sz val="12"/>
      <color indexed="9"/>
      <name val="Arial"/>
      <family val="2"/>
    </font>
    <font>
      <b/>
      <sz val="10"/>
      <color theme="1"/>
      <name val="Arial"/>
      <family val="2"/>
    </font>
    <font>
      <sz val="14"/>
      <color indexed="9"/>
      <name val="Arial"/>
      <family val="2"/>
    </font>
    <font>
      <sz val="10"/>
      <color rgb="FFFF0000"/>
      <name val="Arial"/>
      <family val="2"/>
    </font>
    <font>
      <sz val="10"/>
      <color theme="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12"/>
      <name val="Arial"/>
      <family val="2"/>
    </font>
    <font>
      <u/>
      <sz val="10"/>
      <color indexed="12"/>
      <name val="Arial"/>
      <family val="2"/>
    </font>
    <font>
      <sz val="10"/>
      <color indexed="18"/>
      <name val="Arial"/>
      <family val="2"/>
    </font>
    <font>
      <b/>
      <sz val="12"/>
      <color indexed="9"/>
      <name val="Arial"/>
      <family val="2"/>
    </font>
    <font>
      <sz val="7.5"/>
      <color rgb="FF808080"/>
      <name val="Arial"/>
      <family val="2"/>
    </font>
    <font>
      <sz val="8"/>
      <name val="Arial"/>
      <family val="2"/>
    </font>
    <font>
      <sz val="10"/>
      <color indexed="22"/>
      <name val="Arial"/>
      <family val="2"/>
    </font>
    <font>
      <b/>
      <sz val="16"/>
      <name val="Helvetica-Narrow"/>
      <family val="2"/>
    </font>
    <font>
      <sz val="10"/>
      <color indexed="22"/>
      <name val="Helvetica-Narrow"/>
      <family val="2"/>
    </font>
    <font>
      <b/>
      <sz val="10"/>
      <name val="Helvetica-Narrow"/>
    </font>
    <font>
      <b/>
      <sz val="10"/>
      <name val="Helvetica-Narrow"/>
      <family val="2"/>
    </font>
    <font>
      <sz val="10"/>
      <color indexed="16"/>
      <name val="Arial"/>
      <family val="2"/>
    </font>
    <font>
      <u/>
      <sz val="10"/>
      <color theme="1"/>
      <name val="Arial"/>
      <family val="2"/>
    </font>
    <font>
      <u/>
      <sz val="10"/>
      <color theme="10"/>
      <name val="Arial"/>
      <family val="2"/>
    </font>
    <font>
      <b/>
      <sz val="22"/>
      <color theme="1"/>
      <name val="Calibri"/>
      <family val="2"/>
      <scheme val="minor"/>
    </font>
    <font>
      <sz val="22"/>
      <color theme="1"/>
      <name val="Calibri"/>
      <family val="2"/>
      <scheme val="minor"/>
    </font>
    <font>
      <sz val="22"/>
      <color theme="0" tint="-0.499984740745262"/>
      <name val="Calibri"/>
      <family val="2"/>
      <scheme val="minor"/>
    </font>
    <font>
      <sz val="11"/>
      <color theme="0" tint="-0.499984740745262"/>
      <name val="Calibri"/>
      <family val="2"/>
      <scheme val="minor"/>
    </font>
    <font>
      <b/>
      <sz val="22"/>
      <color theme="0"/>
      <name val="Calibri"/>
      <family val="2"/>
      <scheme val="minor"/>
    </font>
    <font>
      <b/>
      <sz val="16"/>
      <color rgb="FF25346A"/>
      <name val="Arial"/>
      <family val="2"/>
    </font>
    <font>
      <b/>
      <sz val="8"/>
      <color indexed="81"/>
      <name val="Tahoma"/>
      <family val="2"/>
    </font>
    <font>
      <b/>
      <sz val="12"/>
      <name val="Arial"/>
      <family val="2"/>
    </font>
    <font>
      <sz val="8"/>
      <color indexed="81"/>
      <name val="Tahoma"/>
      <family val="2"/>
    </font>
    <font>
      <b/>
      <sz val="10"/>
      <color rgb="FFFF0000"/>
      <name val="Arial"/>
      <family val="2"/>
    </font>
    <font>
      <sz val="10"/>
      <color rgb="FF00B050"/>
      <name val="Arial"/>
      <family val="2"/>
    </font>
    <font>
      <b/>
      <sz val="12"/>
      <color indexed="8"/>
      <name val="Arial"/>
      <family val="2"/>
    </font>
    <font>
      <sz val="10"/>
      <color indexed="59"/>
      <name val="Arial"/>
      <family val="2"/>
    </font>
    <font>
      <b/>
      <sz val="16"/>
      <color indexed="12"/>
      <name val="Arial"/>
      <family val="2"/>
    </font>
    <font>
      <sz val="9"/>
      <name val="Arial"/>
      <family val="2"/>
    </font>
    <font>
      <sz val="10"/>
      <color theme="0" tint="-0.34998626667073579"/>
      <name val="Helvetica-Narrow"/>
      <family val="2"/>
    </font>
    <font>
      <sz val="10"/>
      <name val="Helvetica-Narrow"/>
    </font>
    <font>
      <sz val="10"/>
      <color theme="4" tint="-0.24994659260841701"/>
      <name val="Arial"/>
      <family val="2"/>
    </font>
    <font>
      <b/>
      <sz val="10"/>
      <color theme="1" tint="0.499984740745262"/>
      <name val="Arial"/>
      <family val="2"/>
    </font>
    <font>
      <i/>
      <sz val="10"/>
      <color theme="1"/>
      <name val="Arial"/>
      <family val="2"/>
    </font>
    <font>
      <i/>
      <sz val="10"/>
      <name val="Arial"/>
      <family val="2"/>
    </font>
    <font>
      <sz val="10"/>
      <color indexed="10"/>
      <name val="Arial"/>
      <family val="2"/>
    </font>
    <font>
      <sz val="12"/>
      <name val="Arial"/>
      <family val="2"/>
    </font>
    <font>
      <b/>
      <sz val="10"/>
      <color theme="0"/>
      <name val="Arial"/>
      <family val="2"/>
    </font>
    <font>
      <i/>
      <sz val="10"/>
      <name val="Helvetica-Narrow"/>
    </font>
    <font>
      <sz val="10"/>
      <color theme="1"/>
      <name val="Helvetica-Narrow"/>
      <family val="2"/>
    </font>
    <font>
      <sz val="11"/>
      <color theme="0"/>
      <name val="Arial"/>
      <family val="2"/>
    </font>
    <font>
      <b/>
      <sz val="18"/>
      <name val="Arial"/>
      <family val="2"/>
    </font>
    <font>
      <b/>
      <sz val="12"/>
      <color rgb="FFFF0000"/>
      <name val="Arial"/>
      <family val="2"/>
    </font>
    <font>
      <i/>
      <sz val="10"/>
      <color rgb="FF0070C0"/>
      <name val="Arial"/>
      <family val="2"/>
    </font>
    <font>
      <b/>
      <u/>
      <sz val="8"/>
      <color indexed="81"/>
      <name val="Tahoma"/>
      <family val="2"/>
    </font>
    <font>
      <i/>
      <sz val="10"/>
      <color rgb="FFFF0000"/>
      <name val="Arial"/>
      <family val="2"/>
    </font>
    <font>
      <sz val="10"/>
      <color theme="0" tint="-4.9989318521683403E-2"/>
      <name val="Arial"/>
      <family val="2"/>
    </font>
    <font>
      <b/>
      <sz val="9"/>
      <name val="Arial"/>
      <family val="2"/>
    </font>
    <font>
      <sz val="10"/>
      <color indexed="21"/>
      <name val="Helvetica-Narrow"/>
      <family val="2"/>
    </font>
    <font>
      <sz val="11"/>
      <name val="Arial"/>
      <family val="2"/>
    </font>
    <font>
      <b/>
      <sz val="12"/>
      <color theme="4" tint="-0.24994659260841701"/>
      <name val="Arial"/>
      <family val="2"/>
    </font>
    <font>
      <b/>
      <sz val="16"/>
      <color rgb="FFFF0000"/>
      <name val="Arial"/>
      <family val="2"/>
    </font>
    <font>
      <sz val="11"/>
      <color theme="1"/>
      <name val="Arial"/>
      <family val="2"/>
    </font>
    <font>
      <b/>
      <sz val="10"/>
      <color rgb="FF313D72"/>
      <name val="Calibri"/>
      <family val="2"/>
      <scheme val="minor"/>
    </font>
    <font>
      <b/>
      <sz val="12"/>
      <color rgb="FF313D72"/>
      <name val="Calibri"/>
      <family val="2"/>
      <scheme val="minor"/>
    </font>
    <font>
      <b/>
      <sz val="19"/>
      <color rgb="FFFF0000"/>
      <name val="Arial"/>
      <family val="2"/>
    </font>
    <font>
      <b/>
      <sz val="24"/>
      <color rgb="FFFF0000"/>
      <name val="Arial"/>
      <family val="2"/>
    </font>
    <font>
      <sz val="22"/>
      <color rgb="FFFF0000"/>
      <name val="Arial"/>
      <family val="2"/>
    </font>
    <font>
      <sz val="22"/>
      <color theme="0" tint="-0.499984740745262"/>
      <name val="Arial"/>
      <family val="2"/>
    </font>
    <font>
      <sz val="11"/>
      <color theme="0" tint="-0.499984740745262"/>
      <name val="Arial"/>
      <family val="2"/>
    </font>
    <font>
      <sz val="17"/>
      <color theme="0" tint="-0.499984740745262"/>
      <name val="Arial"/>
      <family val="2"/>
    </font>
    <font>
      <b/>
      <sz val="18"/>
      <color indexed="9"/>
      <name val="Arial"/>
      <family val="2"/>
    </font>
    <font>
      <b/>
      <u/>
      <sz val="12"/>
      <color indexed="56"/>
      <name val="Arial"/>
      <family val="2"/>
    </font>
  </fonts>
  <fills count="58">
    <fill>
      <patternFill patternType="none"/>
    </fill>
    <fill>
      <patternFill patternType="gray125"/>
    </fill>
    <fill>
      <patternFill patternType="solid">
        <fgColor theme="0" tint="-0.14996795556505021"/>
        <bgColor indexed="64"/>
      </patternFill>
    </fill>
    <fill>
      <patternFill patternType="solid">
        <fgColor rgb="FFFFFFCC"/>
        <bgColor indexed="64"/>
      </patternFill>
    </fill>
    <fill>
      <patternFill patternType="mediumGray">
        <fgColor theme="1" tint="0.34998626667073579"/>
        <bgColor indexed="65"/>
      </patternFill>
    </fill>
    <fill>
      <patternFill patternType="lightUp">
        <fgColor theme="0" tint="-0.24994659260841701"/>
        <bgColor indexed="65"/>
      </patternFill>
    </fill>
    <fill>
      <patternFill patternType="lightUp">
        <fgColor indexed="23"/>
        <bgColor indexed="9"/>
      </patternFill>
    </fill>
    <fill>
      <patternFill patternType="solid">
        <fgColor indexed="9"/>
        <bgColor indexed="64"/>
      </patternFill>
    </fill>
    <fill>
      <patternFill patternType="solid">
        <fgColor theme="0"/>
        <bgColor indexed="64"/>
      </patternFill>
    </fill>
    <fill>
      <patternFill patternType="lightVertical">
        <fgColor theme="6" tint="0.39994506668294322"/>
        <bgColor indexed="9"/>
      </patternFill>
    </fill>
    <fill>
      <patternFill patternType="lightVertical">
        <fgColor rgb="FFFFC000"/>
        <bgColor indexed="9"/>
      </patternFill>
    </fill>
    <fill>
      <patternFill patternType="lightVertical">
        <fgColor rgb="FFC00000"/>
        <b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3"/>
        <bgColor indexed="64"/>
      </patternFill>
    </fill>
    <fill>
      <patternFill patternType="solid">
        <fgColor indexed="63"/>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59996337778862885"/>
        <bgColor indexed="64"/>
      </patternFill>
    </fill>
    <fill>
      <patternFill patternType="solid">
        <fgColor theme="0" tint="-0.249977111117893"/>
        <bgColor indexed="64"/>
      </patternFill>
    </fill>
    <fill>
      <patternFill patternType="solid">
        <fgColor rgb="FF25346A"/>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indexed="10"/>
        <bgColor indexed="64"/>
      </patternFill>
    </fill>
    <fill>
      <patternFill patternType="solid">
        <fgColor rgb="FFDCE6F0"/>
        <bgColor indexed="64"/>
      </patternFill>
    </fill>
    <fill>
      <patternFill patternType="solid">
        <fgColor rgb="FF00B050"/>
        <bgColor indexed="64"/>
      </patternFill>
    </fill>
    <fill>
      <patternFill patternType="solid">
        <fgColor rgb="FFFFFF00"/>
        <bgColor indexed="64"/>
      </patternFill>
    </fill>
  </fills>
  <borders count="109">
    <border>
      <left/>
      <right/>
      <top/>
      <bottom/>
      <diagonal/>
    </border>
    <border>
      <left/>
      <right/>
      <top/>
      <bottom style="medium">
        <color auto="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dashed">
        <color theme="1" tint="0.34998626667073579"/>
      </top>
      <bottom/>
      <diagonal/>
    </border>
    <border>
      <left style="thin">
        <color auto="1"/>
      </left>
      <right style="thin">
        <color auto="1"/>
      </right>
      <top style="thin">
        <color auto="1"/>
      </top>
      <bottom style="thin">
        <color auto="1"/>
      </bottom>
      <diagonal/>
    </border>
    <border>
      <left/>
      <right/>
      <top style="thin">
        <color theme="1" tint="0.34998626667073579"/>
      </top>
      <bottom/>
      <diagonal/>
    </border>
    <border>
      <left/>
      <right/>
      <top style="thin">
        <color theme="1" tint="0.34998626667073579"/>
      </top>
      <bottom style="thin">
        <color theme="1" tint="0.34998626667073579"/>
      </bottom>
      <diagonal/>
    </border>
    <border>
      <left/>
      <right/>
      <top style="thin">
        <color theme="1" tint="0.34998626667073579"/>
      </top>
      <bottom style="double">
        <color theme="1"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23"/>
      </left>
      <right style="thin">
        <color indexed="23"/>
      </right>
      <top/>
      <bottom style="thin">
        <color indexed="23"/>
      </bottom>
      <diagonal/>
    </border>
    <border>
      <left style="thin">
        <color indexed="55"/>
      </left>
      <right style="thin">
        <color indexed="55"/>
      </right>
      <top style="thin">
        <color indexed="55"/>
      </top>
      <bottom style="thin">
        <color indexed="55"/>
      </bottom>
      <diagonal/>
    </border>
    <border>
      <left style="hair">
        <color auto="1"/>
      </left>
      <right style="hair">
        <color auto="1"/>
      </right>
      <top style="hair">
        <color auto="1"/>
      </top>
      <bottom style="hair">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style="thin">
        <color auto="1"/>
      </bottom>
      <diagonal/>
    </border>
    <border>
      <left style="thin">
        <color rgb="FFC00000"/>
      </left>
      <right style="thin">
        <color rgb="FFC00000"/>
      </right>
      <top style="thin">
        <color rgb="FFC00000"/>
      </top>
      <bottom style="thin">
        <color rgb="FFC0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theme="1"/>
      </left>
      <right/>
      <top style="thin">
        <color theme="0"/>
      </top>
      <bottom style="thin">
        <color theme="0"/>
      </bottom>
      <diagonal/>
    </border>
    <border>
      <left/>
      <right/>
      <top style="thin">
        <color theme="0"/>
      </top>
      <bottom style="thin">
        <color theme="0"/>
      </bottom>
      <diagonal/>
    </border>
    <border>
      <left/>
      <right style="double">
        <color theme="1"/>
      </right>
      <top style="thin">
        <color theme="0"/>
      </top>
      <bottom style="thin">
        <color theme="0"/>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style="thin">
        <color indexed="64"/>
      </top>
      <bottom style="double">
        <color indexed="64"/>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1" tint="0.34998626667073579"/>
      </left>
      <right style="thin">
        <color theme="1" tint="0.34998626667073579"/>
      </right>
      <top style="thin">
        <color theme="1" tint="0.34998626667073579"/>
      </top>
      <bottom/>
      <diagonal/>
    </border>
    <border>
      <left style="thin">
        <color theme="0" tint="-0.499984740745262"/>
      </left>
      <right/>
      <top style="thin">
        <color theme="0" tint="-0.499984740745262"/>
      </top>
      <bottom style="thin">
        <color theme="1" tint="0.34998626667073579"/>
      </bottom>
      <diagonal/>
    </border>
    <border>
      <left/>
      <right style="thin">
        <color theme="0" tint="-0.499984740745262"/>
      </right>
      <top style="thin">
        <color theme="0" tint="-0.499984740745262"/>
      </top>
      <bottom style="thin">
        <color theme="1" tint="0.34998626667073579"/>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hair">
        <color theme="1" tint="0.34998626667073579"/>
      </right>
      <top style="thin">
        <color theme="1" tint="0.34998626667073579"/>
      </top>
      <bottom/>
      <diagonal/>
    </border>
    <border>
      <left style="hair">
        <color theme="1" tint="0.34998626667073579"/>
      </left>
      <right/>
      <top style="thin">
        <color theme="1" tint="0.34998626667073579"/>
      </top>
      <bottom/>
      <diagonal/>
    </border>
    <border>
      <left/>
      <right style="hair">
        <color theme="1" tint="0.34998626667073579"/>
      </right>
      <top/>
      <bottom/>
      <diagonal/>
    </border>
    <border>
      <left style="hair">
        <color theme="1" tint="0.34998626667073579"/>
      </left>
      <right/>
      <top/>
      <bottom/>
      <diagonal/>
    </border>
    <border>
      <left/>
      <right style="hair">
        <color theme="1" tint="0.34998626667073579"/>
      </right>
      <top style="thin">
        <color theme="1" tint="0.34998626667073579"/>
      </top>
      <bottom style="thin">
        <color theme="1" tint="0.34998626667073579"/>
      </bottom>
      <diagonal/>
    </border>
    <border>
      <left style="hair">
        <color theme="1" tint="0.34998626667073579"/>
      </left>
      <right/>
      <top style="thin">
        <color theme="1" tint="0.34998626667073579"/>
      </top>
      <bottom style="thin">
        <color theme="1" tint="0.34998626667073579"/>
      </bottom>
      <diagonal/>
    </border>
    <border>
      <left/>
      <right style="hair">
        <color theme="1" tint="0.34998626667073579"/>
      </right>
      <top style="thin">
        <color theme="1" tint="0.34998626667073579"/>
      </top>
      <bottom style="double">
        <color theme="1" tint="0.34998626667073579"/>
      </bottom>
      <diagonal/>
    </border>
    <border>
      <left style="hair">
        <color theme="1" tint="0.34998626667073579"/>
      </left>
      <right/>
      <top style="thin">
        <color theme="1" tint="0.34998626667073579"/>
      </top>
      <bottom style="double">
        <color theme="1" tint="0.34998626667073579"/>
      </bottom>
      <diagonal/>
    </border>
    <border>
      <left style="hair">
        <color theme="1" tint="0.34998626667073579"/>
      </left>
      <right style="hair">
        <color theme="1" tint="0.34998626667073579"/>
      </right>
      <top style="thin">
        <color theme="1" tint="0.34998626667073579"/>
      </top>
      <bottom/>
      <diagonal/>
    </border>
    <border>
      <left style="hair">
        <color theme="1" tint="0.34998626667073579"/>
      </left>
      <right style="hair">
        <color theme="1" tint="0.34998626667073579"/>
      </right>
      <top/>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double">
        <color theme="1" tint="0.34998626667073579"/>
      </bottom>
      <diagonal/>
    </border>
    <border>
      <left/>
      <right/>
      <top/>
      <bottom style="hair">
        <color auto="1"/>
      </bottom>
      <diagonal/>
    </border>
    <border>
      <left/>
      <right style="hair">
        <color theme="1" tint="0.34998626667073579"/>
      </right>
      <top style="dashed">
        <color theme="1" tint="0.34998626667073579"/>
      </top>
      <bottom/>
      <diagonal/>
    </border>
    <border>
      <left style="hair">
        <color theme="1" tint="0.34998626667073579"/>
      </left>
      <right/>
      <top style="dashed">
        <color theme="1" tint="0.34998626667073579"/>
      </top>
      <bottom/>
      <diagonal/>
    </border>
    <border>
      <left style="hair">
        <color theme="1" tint="0.34998626667073579"/>
      </left>
      <right style="hair">
        <color theme="1" tint="0.34998626667073579"/>
      </right>
      <top style="dashed">
        <color theme="1" tint="0.34998626667073579"/>
      </top>
      <bottom/>
      <diagonal/>
    </border>
    <border>
      <left/>
      <right style="hair">
        <color theme="1" tint="0.34998626667073579"/>
      </right>
      <top style="thin">
        <color theme="1" tint="0.34998626667073579"/>
      </top>
      <bottom style="hair">
        <color auto="1"/>
      </bottom>
      <diagonal/>
    </border>
    <border>
      <left style="hair">
        <color theme="1" tint="0.34998626667073579"/>
      </left>
      <right/>
      <top style="thin">
        <color theme="1" tint="0.34998626667073579"/>
      </top>
      <bottom style="hair">
        <color auto="1"/>
      </bottom>
      <diagonal/>
    </border>
    <border>
      <left/>
      <right style="hair">
        <color theme="1" tint="0.34998626667073579"/>
      </right>
      <top/>
      <bottom style="hair">
        <color auto="1"/>
      </bottom>
      <diagonal/>
    </border>
    <border>
      <left style="hair">
        <color theme="1" tint="0.34998626667073579"/>
      </left>
      <right/>
      <top/>
      <bottom style="hair">
        <color auto="1"/>
      </bottom>
      <diagonal/>
    </border>
    <border>
      <left style="hair">
        <color theme="1" tint="0.34998626667073579"/>
      </left>
      <right style="hair">
        <color theme="1" tint="0.34998626667073579"/>
      </right>
      <top style="thin">
        <color theme="1" tint="0.34998626667073579"/>
      </top>
      <bottom style="hair">
        <color auto="1"/>
      </bottom>
      <diagonal/>
    </border>
    <border>
      <left style="hair">
        <color theme="1" tint="0.34998626667073579"/>
      </left>
      <right style="hair">
        <color theme="1" tint="0.34998626667073579"/>
      </right>
      <top/>
      <bottom style="hair">
        <color auto="1"/>
      </bottom>
      <diagonal/>
    </border>
    <border>
      <left style="thin">
        <color indexed="64"/>
      </left>
      <right/>
      <top style="thin">
        <color indexed="64"/>
      </top>
      <bottom style="thin">
        <color indexed="64"/>
      </bottom>
      <diagonal/>
    </border>
    <border>
      <left style="thin">
        <color auto="1"/>
      </left>
      <right/>
      <top/>
      <bottom/>
      <diagonal/>
    </border>
    <border>
      <left style="dotted">
        <color indexed="64"/>
      </left>
      <right/>
      <top/>
      <bottom/>
      <diagonal/>
    </border>
    <border>
      <left style="dotted">
        <color indexed="64"/>
      </left>
      <right/>
      <top style="thin">
        <color indexed="64"/>
      </top>
      <bottom style="double">
        <color indexed="64"/>
      </bottom>
      <diagonal/>
    </border>
    <border>
      <left style="medium">
        <color indexed="64"/>
      </left>
      <right/>
      <top/>
      <bottom/>
      <diagonal/>
    </border>
    <border>
      <left style="medium">
        <color rgb="FF25346A"/>
      </left>
      <right/>
      <top style="medium">
        <color rgb="FF25346A"/>
      </top>
      <bottom/>
      <diagonal/>
    </border>
    <border>
      <left/>
      <right/>
      <top style="medium">
        <color rgb="FF25346A"/>
      </top>
      <bottom/>
      <diagonal/>
    </border>
    <border>
      <left/>
      <right style="medium">
        <color rgb="FF25346A"/>
      </right>
      <top style="medium">
        <color rgb="FF25346A"/>
      </top>
      <bottom/>
      <diagonal/>
    </border>
    <border>
      <left style="medium">
        <color rgb="FF25346A"/>
      </left>
      <right/>
      <top/>
      <bottom/>
      <diagonal/>
    </border>
    <border>
      <left/>
      <right style="medium">
        <color rgb="FF25346A"/>
      </right>
      <top/>
      <bottom/>
      <diagonal/>
    </border>
    <border>
      <left style="medium">
        <color rgb="FF25346A"/>
      </left>
      <right/>
      <top/>
      <bottom style="medium">
        <color rgb="FF25346A"/>
      </bottom>
      <diagonal/>
    </border>
    <border>
      <left/>
      <right/>
      <top/>
      <bottom style="medium">
        <color rgb="FF25346A"/>
      </bottom>
      <diagonal/>
    </border>
    <border>
      <left/>
      <right style="medium">
        <color rgb="FF25346A"/>
      </right>
      <top/>
      <bottom style="medium">
        <color rgb="FF25346A"/>
      </bottom>
      <diagonal/>
    </border>
    <border>
      <left style="medium">
        <color rgb="FF25346A"/>
      </left>
      <right/>
      <top style="medium">
        <color rgb="FF25346A"/>
      </top>
      <bottom style="medium">
        <color rgb="FF25346A"/>
      </bottom>
      <diagonal/>
    </border>
    <border>
      <left/>
      <right/>
      <top style="medium">
        <color rgb="FF25346A"/>
      </top>
      <bottom style="medium">
        <color rgb="FF25346A"/>
      </bottom>
      <diagonal/>
    </border>
    <border>
      <left/>
      <right style="medium">
        <color rgb="FF25346A"/>
      </right>
      <top style="medium">
        <color rgb="FF25346A"/>
      </top>
      <bottom style="medium">
        <color rgb="FF25346A"/>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double">
        <color indexed="64"/>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theme="1" tint="0.34998626667073579"/>
      </left>
      <right style="thin">
        <color theme="1" tint="0.34998626667073579"/>
      </right>
      <top/>
      <bottom style="thin">
        <color theme="1" tint="0.34998626667073579"/>
      </bottom>
      <diagonal/>
    </border>
    <border>
      <left/>
      <right style="dotted">
        <color indexed="64"/>
      </right>
      <top/>
      <bottom/>
      <diagonal/>
    </border>
    <border>
      <left style="thin">
        <color indexed="64"/>
      </left>
      <right style="thin">
        <color indexed="64"/>
      </right>
      <top style="thin">
        <color indexed="64"/>
      </top>
      <bottom style="thin">
        <color indexed="64"/>
      </bottom>
      <diagonal/>
    </border>
  </borders>
  <cellStyleXfs count="95">
    <xf numFmtId="0" fontId="0" fillId="0" borderId="0">
      <alignment vertical="center"/>
    </xf>
    <xf numFmtId="0" fontId="2" fillId="0" borderId="1" applyNumberFormat="0">
      <alignment vertical="center"/>
    </xf>
    <xf numFmtId="0" fontId="60" fillId="0" borderId="0" applyNumberFormat="0" applyFill="0" applyBorder="0">
      <alignment vertical="center"/>
    </xf>
    <xf numFmtId="0" fontId="3" fillId="0" borderId="0" applyNumberFormat="0" applyFill="0" applyBorder="0">
      <alignment vertical="center"/>
    </xf>
    <xf numFmtId="0" fontId="4" fillId="2" borderId="2" applyNumberFormat="0" applyAlignment="0"/>
    <xf numFmtId="0" fontId="5" fillId="2" borderId="2" applyNumberFormat="0" applyProtection="0">
      <alignment vertical="center"/>
    </xf>
    <xf numFmtId="0" fontId="6" fillId="0" borderId="0" applyNumberFormat="0" applyFill="0" applyBorder="0" applyAlignment="0"/>
    <xf numFmtId="0" fontId="7" fillId="0" borderId="0" applyNumberFormat="0" applyFill="0" applyBorder="0">
      <alignment vertical="center"/>
    </xf>
    <xf numFmtId="0" fontId="5" fillId="0" borderId="3" applyNumberFormat="0" applyFont="0" applyFill="0" applyAlignment="0" applyProtection="0"/>
    <xf numFmtId="0" fontId="8" fillId="50" borderId="4" applyNumberFormat="0">
      <alignment horizontal="centerContinuous" vertical="center" wrapText="1"/>
    </xf>
    <xf numFmtId="0" fontId="5" fillId="0" borderId="5" applyNumberFormat="0" applyFont="0" applyFill="0" applyAlignment="0" applyProtection="0"/>
    <xf numFmtId="0" fontId="5" fillId="0" borderId="6" applyNumberFormat="0" applyFont="0" applyFill="0" applyAlignment="0" applyProtection="0"/>
    <xf numFmtId="0" fontId="5" fillId="0" borderId="7" applyNumberFormat="0" applyFont="0" applyFill="0" applyAlignment="0" applyProtection="0"/>
    <xf numFmtId="0" fontId="5" fillId="0" borderId="2" applyNumberFormat="0">
      <alignment vertical="center"/>
    </xf>
    <xf numFmtId="173" fontId="5" fillId="0" borderId="0" applyFont="0" applyFill="0" applyBorder="0" applyAlignment="0" applyProtection="0"/>
    <xf numFmtId="0" fontId="9" fillId="2" borderId="2" applyNumberFormat="0">
      <alignment vertical="center"/>
    </xf>
    <xf numFmtId="0" fontId="5" fillId="3" borderId="2" applyNumberFormat="0" applyAlignment="0"/>
    <xf numFmtId="0" fontId="5" fillId="4" borderId="2" applyNumberFormat="0" applyFont="0" applyAlignment="0"/>
    <xf numFmtId="169" fontId="10" fillId="5" borderId="8">
      <alignment horizontal="center" vertical="center"/>
    </xf>
    <xf numFmtId="170" fontId="65" fillId="0" borderId="2">
      <alignment horizontal="center" vertical="center"/>
    </xf>
    <xf numFmtId="0" fontId="21" fillId="10" borderId="12">
      <alignment horizontal="center"/>
    </xf>
    <xf numFmtId="172" fontId="14" fillId="0" borderId="10">
      <alignment horizontal="center" vertical="center"/>
    </xf>
    <xf numFmtId="0" fontId="15" fillId="0" borderId="0" applyFill="0" applyBorder="0">
      <alignment vertical="center"/>
    </xf>
    <xf numFmtId="0" fontId="72" fillId="3" borderId="11" applyNumberFormat="0" applyAlignment="0">
      <alignment vertical="center"/>
    </xf>
    <xf numFmtId="0" fontId="19" fillId="50" borderId="0">
      <alignment vertical="center"/>
    </xf>
    <xf numFmtId="0" fontId="22" fillId="50" borderId="0">
      <alignment vertical="center"/>
    </xf>
    <xf numFmtId="0" fontId="20" fillId="50" borderId="0">
      <alignment vertical="center"/>
    </xf>
    <xf numFmtId="0" fontId="21" fillId="9" borderId="12">
      <alignment horizontal="center"/>
    </xf>
    <xf numFmtId="0" fontId="21" fillId="11" borderId="12">
      <alignment horizontal="center"/>
    </xf>
    <xf numFmtId="0" fontId="72" fillId="55" borderId="12" applyNumberFormat="0">
      <alignment vertical="center"/>
      <protection locked="0"/>
    </xf>
    <xf numFmtId="171" fontId="65" fillId="0" borderId="2">
      <alignment horizontal="center" vertical="center"/>
    </xf>
    <xf numFmtId="167" fontId="24" fillId="0" borderId="0" applyFont="0" applyFill="0" applyBorder="0" applyAlignment="0" applyProtection="0"/>
    <xf numFmtId="165" fontId="24" fillId="0" borderId="0" applyFont="0" applyFill="0" applyBorder="0" applyAlignment="0" applyProtection="0"/>
    <xf numFmtId="166" fontId="24" fillId="0" borderId="0" applyFont="0" applyFill="0" applyBorder="0" applyAlignment="0" applyProtection="0"/>
    <xf numFmtId="164" fontId="24" fillId="0" borderId="0" applyFont="0" applyFill="0" applyBorder="0" applyAlignment="0" applyProtection="0"/>
    <xf numFmtId="9" fontId="24" fillId="0" borderId="0" applyFont="0" applyFill="0" applyBorder="0" applyAlignment="0" applyProtection="0"/>
    <xf numFmtId="0" fontId="25" fillId="0" borderId="0" applyNumberFormat="0" applyFill="0" applyBorder="0" applyAlignment="0" applyProtection="0"/>
    <xf numFmtId="0" fontId="26" fillId="0" borderId="13" applyNumberFormat="0" applyFill="0" applyAlignment="0" applyProtection="0"/>
    <xf numFmtId="0" fontId="27" fillId="0" borderId="14" applyNumberFormat="0" applyFill="0" applyAlignment="0" applyProtection="0"/>
    <xf numFmtId="0" fontId="28" fillId="0" borderId="15" applyNumberFormat="0" applyFill="0" applyAlignment="0" applyProtection="0"/>
    <xf numFmtId="0" fontId="28" fillId="0" borderId="0" applyNumberFormat="0" applyFill="0" applyBorder="0" applyAlignment="0" applyProtection="0"/>
    <xf numFmtId="0" fontId="29" fillId="12"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xf numFmtId="0" fontId="32" fillId="15" borderId="16" applyNumberFormat="0" applyAlignment="0" applyProtection="0"/>
    <xf numFmtId="0" fontId="33" fillId="16" borderId="17" applyNumberFormat="0" applyAlignment="0" applyProtection="0"/>
    <xf numFmtId="0" fontId="34" fillId="16" borderId="16" applyNumberFormat="0" applyAlignment="0" applyProtection="0"/>
    <xf numFmtId="0" fontId="35" fillId="0" borderId="18" applyNumberFormat="0" applyFill="0" applyAlignment="0" applyProtection="0"/>
    <xf numFmtId="0" fontId="36" fillId="17" borderId="19" applyNumberFormat="0" applyAlignment="0" applyProtection="0"/>
    <xf numFmtId="0" fontId="37" fillId="0" borderId="0" applyNumberFormat="0" applyFill="0" applyBorder="0" applyAlignment="0" applyProtection="0"/>
    <xf numFmtId="0" fontId="24" fillId="18" borderId="20" applyNumberFormat="0" applyFont="0" applyAlignment="0" applyProtection="0"/>
    <xf numFmtId="0" fontId="38" fillId="0" borderId="0" applyNumberFormat="0" applyFill="0" applyBorder="0" applyAlignment="0" applyProtection="0"/>
    <xf numFmtId="0" fontId="39" fillId="0" borderId="21" applyNumberFormat="0" applyFill="0" applyAlignment="0" applyProtection="0"/>
    <xf numFmtId="0" fontId="40"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0" fillId="26" borderId="0" applyNumberFormat="0" applyBorder="0" applyAlignment="0" applyProtection="0"/>
    <xf numFmtId="0" fontId="40"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0" fillId="30" borderId="0" applyNumberFormat="0" applyBorder="0" applyAlignment="0" applyProtection="0"/>
    <xf numFmtId="0" fontId="40"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40" fillId="34" borderId="0" applyNumberFormat="0" applyBorder="0" applyAlignment="0" applyProtection="0"/>
    <xf numFmtId="0" fontId="40"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40" fillId="38" borderId="0" applyNumberFormat="0" applyBorder="0" applyAlignment="0" applyProtection="0"/>
    <xf numFmtId="0" fontId="40"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40" fillId="42" borderId="0" applyNumberFormat="0" applyBorder="0" applyAlignment="0" applyProtection="0"/>
    <xf numFmtId="174" fontId="14" fillId="0" borderId="10">
      <alignment horizontal="center" vertical="center"/>
      <protection locked="0"/>
    </xf>
    <xf numFmtId="0" fontId="41" fillId="45" borderId="0" applyNumberFormat="0" applyProtection="0">
      <alignment horizontal="left"/>
    </xf>
    <xf numFmtId="166" fontId="5" fillId="0" borderId="0" applyFont="0" applyFill="0" applyBorder="0" applyAlignment="0" applyProtection="0"/>
    <xf numFmtId="177" fontId="18" fillId="0" borderId="0" applyFill="0" applyBorder="0" applyAlignment="0" applyProtection="0"/>
    <xf numFmtId="0" fontId="41" fillId="45" borderId="0" applyNumberFormat="0" applyProtection="0">
      <alignment horizontal="left"/>
    </xf>
    <xf numFmtId="179" fontId="18" fillId="0" borderId="0" applyFont="0" applyFill="0" applyBorder="0" applyAlignment="0" applyProtection="0"/>
    <xf numFmtId="168" fontId="24" fillId="0" borderId="0" applyFont="0" applyFill="0" applyBorder="0" applyAlignment="0" applyProtection="0"/>
    <xf numFmtId="168" fontId="5" fillId="0" borderId="0" applyFont="0" applyFill="0" applyBorder="0" applyAlignment="0" applyProtection="0"/>
    <xf numFmtId="187" fontId="52" fillId="48" borderId="32">
      <alignment vertical="center"/>
    </xf>
    <xf numFmtId="178" fontId="5" fillId="8" borderId="0" applyFont="0" applyFill="0" applyBorder="0" applyAlignment="0" applyProtection="0">
      <alignment horizontal="right"/>
    </xf>
    <xf numFmtId="0" fontId="54" fillId="0" borderId="0" applyNumberFormat="0" applyFill="0" applyBorder="0" applyAlignment="0" applyProtection="0"/>
    <xf numFmtId="192" fontId="4" fillId="51" borderId="2">
      <alignment horizontal="center" vertical="center"/>
    </xf>
    <xf numFmtId="193" fontId="4" fillId="51" borderId="2">
      <alignment horizontal="center" vertical="center"/>
    </xf>
    <xf numFmtId="167" fontId="5" fillId="0" borderId="0" applyFont="0" applyFill="0" applyBorder="0" applyAlignment="0" applyProtection="0"/>
    <xf numFmtId="168" fontId="89" fillId="52" borderId="0" applyBorder="0"/>
    <xf numFmtId="0" fontId="24" fillId="0" borderId="0"/>
    <xf numFmtId="0" fontId="24" fillId="0" borderId="0">
      <alignment vertical="center"/>
    </xf>
    <xf numFmtId="0" fontId="19" fillId="50" borderId="0"/>
  </cellStyleXfs>
  <cellXfs count="705">
    <xf numFmtId="0" fontId="0" fillId="0" borderId="0" xfId="0">
      <alignment vertical="center"/>
    </xf>
    <xf numFmtId="0" fontId="2" fillId="0" borderId="1" xfId="1">
      <alignment vertical="center"/>
    </xf>
    <xf numFmtId="0" fontId="60" fillId="0" borderId="0" xfId="2">
      <alignment vertical="center"/>
    </xf>
    <xf numFmtId="0" fontId="3" fillId="0" borderId="0" xfId="3">
      <alignment vertical="center"/>
    </xf>
    <xf numFmtId="0" fontId="0" fillId="0" borderId="0" xfId="0" applyAlignment="1">
      <alignment horizontal="right"/>
    </xf>
    <xf numFmtId="0" fontId="4" fillId="2" borderId="2" xfId="4" applyAlignment="1">
      <alignment horizontal="right"/>
    </xf>
    <xf numFmtId="168" fontId="4" fillId="2" borderId="2" xfId="4" applyNumberFormat="1" applyAlignment="1">
      <alignment horizontal="right"/>
    </xf>
    <xf numFmtId="0" fontId="5" fillId="2" borderId="2" xfId="5">
      <alignment vertical="center"/>
    </xf>
    <xf numFmtId="0" fontId="6" fillId="0" borderId="0" xfId="6"/>
    <xf numFmtId="0" fontId="7" fillId="0" borderId="0" xfId="7">
      <alignment vertical="center"/>
    </xf>
    <xf numFmtId="0" fontId="0" fillId="0" borderId="3" xfId="8" applyFont="1"/>
    <xf numFmtId="0" fontId="8" fillId="50" borderId="4" xfId="9">
      <alignment horizontal="centerContinuous" vertical="center" wrapText="1"/>
    </xf>
    <xf numFmtId="0" fontId="0" fillId="0" borderId="5" xfId="10" applyFont="1"/>
    <xf numFmtId="0" fontId="0" fillId="0" borderId="6" xfId="11" applyFont="1"/>
    <xf numFmtId="0" fontId="0" fillId="0" borderId="7" xfId="12" applyFont="1"/>
    <xf numFmtId="0" fontId="5" fillId="0" borderId="2" xfId="13">
      <alignment vertical="center"/>
    </xf>
    <xf numFmtId="173" fontId="0" fillId="0" borderId="0" xfId="14" applyFont="1"/>
    <xf numFmtId="0" fontId="9" fillId="2" borderId="2" xfId="15">
      <alignment vertical="center"/>
    </xf>
    <xf numFmtId="0" fontId="0" fillId="3" borderId="2" xfId="16" applyFont="1"/>
    <xf numFmtId="0" fontId="4" fillId="2" borderId="2" xfId="4"/>
    <xf numFmtId="0" fontId="0" fillId="0" borderId="0" xfId="0">
      <alignment vertical="center"/>
    </xf>
    <xf numFmtId="0" fontId="0" fillId="4" borderId="2" xfId="17" applyFont="1"/>
    <xf numFmtId="169" fontId="10" fillId="5" borderId="8" xfId="18">
      <alignment horizontal="center" vertical="center"/>
    </xf>
    <xf numFmtId="0" fontId="21" fillId="10" borderId="12" xfId="20">
      <alignment horizontal="center"/>
    </xf>
    <xf numFmtId="0" fontId="5" fillId="0" borderId="0" xfId="0" applyFont="1">
      <alignment vertical="center"/>
    </xf>
    <xf numFmtId="0" fontId="11" fillId="0" borderId="0" xfId="6" applyFont="1"/>
    <xf numFmtId="0" fontId="4" fillId="2" borderId="2" xfId="4" applyAlignment="1">
      <alignment horizontal="center"/>
    </xf>
    <xf numFmtId="2" fontId="4" fillId="2" borderId="2" xfId="4" applyNumberFormat="1" applyAlignment="1">
      <alignment horizontal="center"/>
    </xf>
    <xf numFmtId="2" fontId="12" fillId="2" borderId="2" xfId="4" applyNumberFormat="1" applyFont="1" applyAlignment="1">
      <alignment horizontal="center"/>
    </xf>
    <xf numFmtId="169" fontId="10" fillId="6" borderId="9" xfId="18" applyFill="1" applyBorder="1">
      <alignment horizontal="center" vertical="center"/>
    </xf>
    <xf numFmtId="169" fontId="10" fillId="6" borderId="8" xfId="18" applyFill="1">
      <alignment horizontal="center" vertical="center"/>
    </xf>
    <xf numFmtId="170" fontId="65" fillId="0" borderId="2" xfId="19" applyNumberFormat="1">
      <alignment horizontal="center" vertical="center"/>
    </xf>
    <xf numFmtId="0" fontId="13" fillId="0" borderId="0" xfId="0" applyFont="1" applyAlignment="1">
      <alignment horizontal="center" vertical="center"/>
    </xf>
    <xf numFmtId="0" fontId="0" fillId="0" borderId="0" xfId="0" quotePrefix="1" applyAlignment="1">
      <alignment horizontal="center"/>
    </xf>
    <xf numFmtId="0" fontId="0" fillId="0" borderId="0" xfId="0" applyAlignment="1">
      <alignment horizontal="center"/>
    </xf>
    <xf numFmtId="0" fontId="15" fillId="0" borderId="0" xfId="22">
      <alignment vertical="center"/>
    </xf>
    <xf numFmtId="0" fontId="17" fillId="3" borderId="11" xfId="23" applyFont="1" applyAlignment="1">
      <alignment horizontal="center" vertical="center"/>
    </xf>
    <xf numFmtId="0" fontId="18" fillId="8" borderId="0" xfId="0" applyFont="1" applyFill="1">
      <alignment vertical="center"/>
    </xf>
    <xf numFmtId="0" fontId="0" fillId="0" borderId="0" xfId="0">
      <alignment vertical="center"/>
    </xf>
    <xf numFmtId="0" fontId="2" fillId="0" borderId="1" xfId="1" applyAlignment="1">
      <alignment horizontal="left"/>
    </xf>
    <xf numFmtId="0" fontId="0" fillId="0" borderId="0" xfId="0">
      <alignment vertical="center"/>
    </xf>
    <xf numFmtId="0" fontId="18" fillId="0" borderId="0" xfId="0" applyFont="1">
      <alignment vertical="center"/>
    </xf>
    <xf numFmtId="0" fontId="19" fillId="50" borderId="0" xfId="24">
      <alignment vertical="center"/>
    </xf>
    <xf numFmtId="0" fontId="22" fillId="50" borderId="0" xfId="25">
      <alignment vertical="center"/>
    </xf>
    <xf numFmtId="0" fontId="20" fillId="50" borderId="0" xfId="26">
      <alignment vertical="center"/>
    </xf>
    <xf numFmtId="0" fontId="21" fillId="9" borderId="12" xfId="27">
      <alignment horizontal="center"/>
    </xf>
    <xf numFmtId="0" fontId="21" fillId="11" borderId="12" xfId="28">
      <alignment horizontal="center"/>
    </xf>
    <xf numFmtId="0" fontId="72" fillId="55" borderId="12" xfId="29">
      <alignment vertical="center"/>
      <protection locked="0"/>
    </xf>
    <xf numFmtId="171" fontId="65" fillId="0" borderId="2" xfId="30">
      <alignment horizontal="center" vertical="center"/>
    </xf>
    <xf numFmtId="0" fontId="0" fillId="0" borderId="0" xfId="0" applyFill="1" applyBorder="1">
      <alignment vertical="center"/>
    </xf>
    <xf numFmtId="0" fontId="0" fillId="43" borderId="0" xfId="0" applyNumberFormat="1" applyFill="1" applyAlignment="1"/>
    <xf numFmtId="0" fontId="0" fillId="43" borderId="0" xfId="0" applyNumberFormat="1" applyFill="1" applyBorder="1" applyAlignment="1"/>
    <xf numFmtId="0" fontId="0" fillId="44" borderId="0" xfId="0" applyNumberFormat="1" applyFill="1" applyBorder="1" applyAlignment="1"/>
    <xf numFmtId="0" fontId="5" fillId="7" borderId="22" xfId="0" applyNumberFormat="1" applyFont="1" applyFill="1" applyBorder="1" applyAlignment="1"/>
    <xf numFmtId="0" fontId="5" fillId="7" borderId="23" xfId="0" applyNumberFormat="1" applyFont="1" applyFill="1" applyBorder="1" applyAlignment="1"/>
    <xf numFmtId="0" fontId="5" fillId="7" borderId="24" xfId="0" applyNumberFormat="1" applyFont="1" applyFill="1" applyBorder="1" applyAlignment="1"/>
    <xf numFmtId="0" fontId="5" fillId="7" borderId="25" xfId="0" applyNumberFormat="1" applyFont="1" applyFill="1" applyBorder="1" applyAlignment="1"/>
    <xf numFmtId="0" fontId="5" fillId="7" borderId="26" xfId="0" applyNumberFormat="1" applyFont="1" applyFill="1" applyBorder="1" applyAlignment="1"/>
    <xf numFmtId="0" fontId="42" fillId="44" borderId="0" xfId="0" applyFont="1" applyFill="1" applyBorder="1" applyAlignment="1" applyProtection="1"/>
    <xf numFmtId="0" fontId="5" fillId="7" borderId="0" xfId="0" applyNumberFormat="1" applyFont="1" applyFill="1" applyBorder="1" applyAlignment="1"/>
    <xf numFmtId="0" fontId="16" fillId="7" borderId="0" xfId="0" applyNumberFormat="1" applyFont="1" applyFill="1" applyBorder="1" applyAlignment="1"/>
    <xf numFmtId="0" fontId="0" fillId="8" borderId="0" xfId="0" applyNumberFormat="1" applyFill="1" applyBorder="1" applyAlignment="1"/>
    <xf numFmtId="0" fontId="5" fillId="8" borderId="0" xfId="0" applyNumberFormat="1" applyFont="1" applyFill="1" applyBorder="1" applyAlignment="1"/>
    <xf numFmtId="0" fontId="5" fillId="8" borderId="0" xfId="0" applyNumberFormat="1" applyFont="1" applyFill="1" applyBorder="1" applyAlignment="1">
      <alignment horizontal="center"/>
    </xf>
    <xf numFmtId="0" fontId="5" fillId="8" borderId="0" xfId="0" quotePrefix="1" applyNumberFormat="1" applyFont="1" applyFill="1" applyBorder="1" applyAlignment="1">
      <alignment horizontal="center"/>
    </xf>
    <xf numFmtId="0" fontId="5" fillId="7" borderId="0" xfId="0" quotePrefix="1" applyNumberFormat="1" applyFont="1" applyFill="1" applyBorder="1" applyAlignment="1">
      <alignment horizontal="center"/>
    </xf>
    <xf numFmtId="0" fontId="0" fillId="8" borderId="0" xfId="0" applyFill="1" applyBorder="1">
      <alignment vertical="center"/>
    </xf>
    <xf numFmtId="0" fontId="5" fillId="8" borderId="0" xfId="0" applyFont="1" applyFill="1" applyBorder="1" applyAlignment="1">
      <alignment horizontal="right"/>
    </xf>
    <xf numFmtId="0" fontId="16" fillId="8" borderId="0" xfId="0" applyFont="1" applyFill="1" applyBorder="1">
      <alignment vertical="center"/>
    </xf>
    <xf numFmtId="0" fontId="0" fillId="8" borderId="0" xfId="0" applyFill="1" applyBorder="1" applyAlignment="1">
      <alignment horizontal="right"/>
    </xf>
    <xf numFmtId="0" fontId="41" fillId="8" borderId="0" xfId="0" applyFont="1" applyFill="1" applyBorder="1">
      <alignment vertical="center"/>
    </xf>
    <xf numFmtId="175" fontId="5" fillId="7" borderId="0" xfId="79" applyNumberFormat="1" applyFont="1" applyFill="1" applyBorder="1" applyAlignment="1">
      <alignment horizontal="right"/>
    </xf>
    <xf numFmtId="176" fontId="16" fillId="8" borderId="0" xfId="0" applyNumberFormat="1" applyFont="1" applyFill="1" applyBorder="1" applyAlignment="1">
      <alignment horizontal="left"/>
    </xf>
    <xf numFmtId="0" fontId="5" fillId="8" borderId="0" xfId="0" applyFont="1" applyFill="1" applyBorder="1">
      <alignment vertical="center"/>
    </xf>
    <xf numFmtId="0" fontId="16" fillId="8" borderId="0" xfId="0" applyFont="1" applyFill="1" applyBorder="1" applyAlignment="1">
      <alignment horizontal="right"/>
    </xf>
    <xf numFmtId="0" fontId="5" fillId="7" borderId="0" xfId="0" applyNumberFormat="1" applyFont="1" applyFill="1" applyBorder="1" applyAlignment="1">
      <alignment horizontal="left" indent="2"/>
    </xf>
    <xf numFmtId="10" fontId="5" fillId="7" borderId="0" xfId="80" applyNumberFormat="1" applyFont="1" applyFill="1" applyBorder="1" applyAlignment="1" applyProtection="1">
      <alignment horizontal="right"/>
    </xf>
    <xf numFmtId="0" fontId="5" fillId="7" borderId="27" xfId="0" applyNumberFormat="1" applyFont="1" applyFill="1" applyBorder="1" applyAlignment="1"/>
    <xf numFmtId="0" fontId="5" fillId="7" borderId="28" xfId="0" applyNumberFormat="1" applyFont="1" applyFill="1" applyBorder="1" applyAlignment="1"/>
    <xf numFmtId="0" fontId="5" fillId="7" borderId="29" xfId="0" applyNumberFormat="1" applyFont="1" applyFill="1" applyBorder="1" applyAlignment="1"/>
    <xf numFmtId="0" fontId="47" fillId="43" borderId="0" xfId="0" applyNumberFormat="1" applyFont="1" applyFill="1" applyAlignment="1"/>
    <xf numFmtId="0" fontId="8" fillId="50" borderId="30" xfId="9" applyBorder="1">
      <alignment horizontal="centerContinuous" vertical="center" wrapText="1"/>
    </xf>
    <xf numFmtId="0" fontId="21" fillId="0" borderId="0" xfId="0" applyFont="1">
      <alignment vertical="center"/>
    </xf>
    <xf numFmtId="0" fontId="18" fillId="7" borderId="0" xfId="0" applyFont="1" applyFill="1" applyBorder="1" applyAlignment="1">
      <alignment horizontal="right"/>
    </xf>
    <xf numFmtId="0" fontId="5" fillId="0" borderId="0" xfId="0" applyFont="1" applyAlignment="1"/>
    <xf numFmtId="0" fontId="5" fillId="0" borderId="2" xfId="13" applyAlignment="1">
      <alignment horizontal="center"/>
    </xf>
    <xf numFmtId="178" fontId="9" fillId="2" borderId="2" xfId="15" applyNumberFormat="1">
      <alignment vertical="center"/>
    </xf>
    <xf numFmtId="169" fontId="0" fillId="0" borderId="0" xfId="0" applyNumberFormat="1">
      <alignment vertical="center"/>
    </xf>
    <xf numFmtId="169" fontId="5" fillId="2" borderId="2" xfId="5" applyNumberFormat="1">
      <alignment vertical="center"/>
    </xf>
    <xf numFmtId="168" fontId="5" fillId="0" borderId="2" xfId="13" applyNumberFormat="1">
      <alignment vertical="center"/>
    </xf>
    <xf numFmtId="168" fontId="5" fillId="2" borderId="2" xfId="5" applyNumberFormat="1">
      <alignment vertical="center"/>
    </xf>
    <xf numFmtId="0" fontId="0" fillId="0" borderId="0" xfId="0">
      <alignment vertical="center"/>
    </xf>
    <xf numFmtId="180" fontId="6" fillId="0" borderId="0" xfId="6" applyNumberFormat="1" applyAlignment="1">
      <alignment horizontal="left"/>
    </xf>
    <xf numFmtId="185" fontId="18" fillId="8" borderId="31" xfId="0" applyNumberFormat="1" applyFont="1" applyFill="1" applyBorder="1">
      <alignment vertical="center"/>
    </xf>
    <xf numFmtId="0" fontId="50" fillId="0" borderId="0" xfId="0" applyFont="1">
      <alignment vertical="center"/>
    </xf>
    <xf numFmtId="168" fontId="0" fillId="0" borderId="7" xfId="12" applyNumberFormat="1" applyFont="1"/>
    <xf numFmtId="0" fontId="0" fillId="0" borderId="0" xfId="0">
      <alignment vertical="center"/>
    </xf>
    <xf numFmtId="0" fontId="0" fillId="0" borderId="0" xfId="0">
      <alignment vertical="center"/>
    </xf>
    <xf numFmtId="0" fontId="0" fillId="0" borderId="0" xfId="0" quotePrefix="1">
      <alignment vertical="center"/>
    </xf>
    <xf numFmtId="168" fontId="0" fillId="0" borderId="0" xfId="83" applyFont="1"/>
    <xf numFmtId="168" fontId="0" fillId="8" borderId="0" xfId="0" applyNumberFormat="1" applyFill="1">
      <alignment vertical="center"/>
    </xf>
    <xf numFmtId="179" fontId="0" fillId="0" borderId="0" xfId="82" applyFont="1"/>
    <xf numFmtId="0" fontId="0" fillId="0" borderId="0" xfId="0">
      <alignment vertical="center"/>
    </xf>
    <xf numFmtId="188" fontId="0" fillId="0" borderId="0" xfId="0" applyNumberFormat="1">
      <alignment vertical="center"/>
    </xf>
    <xf numFmtId="0" fontId="0" fillId="0" borderId="0" xfId="0">
      <alignment vertical="center"/>
    </xf>
    <xf numFmtId="0" fontId="0" fillId="0" borderId="0" xfId="0">
      <alignment vertical="center"/>
    </xf>
    <xf numFmtId="0" fontId="0" fillId="0" borderId="0" xfId="0">
      <alignment vertical="center"/>
    </xf>
    <xf numFmtId="2" fontId="5" fillId="0" borderId="0" xfId="0" applyNumberFormat="1" applyFont="1" applyFill="1" applyBorder="1" applyAlignment="1" applyProtection="1">
      <alignment horizontal="left" vertical="center"/>
    </xf>
    <xf numFmtId="167" fontId="0" fillId="4" borderId="2" xfId="17" applyNumberFormat="1" applyFont="1"/>
    <xf numFmtId="181" fontId="9" fillId="2" borderId="2" xfId="15" applyNumberFormat="1">
      <alignment vertical="center"/>
    </xf>
    <xf numFmtId="168" fontId="0" fillId="0" borderId="0" xfId="0" applyNumberFormat="1">
      <alignment vertical="center"/>
    </xf>
    <xf numFmtId="0" fontId="5" fillId="0" borderId="0" xfId="0" applyFont="1" applyFill="1" applyBorder="1">
      <alignment vertical="center"/>
    </xf>
    <xf numFmtId="0" fontId="0" fillId="0" borderId="0" xfId="0">
      <alignment vertical="center"/>
    </xf>
    <xf numFmtId="0" fontId="0" fillId="0" borderId="0" xfId="0">
      <alignment vertical="center"/>
    </xf>
    <xf numFmtId="187" fontId="52" fillId="48" borderId="32" xfId="85">
      <alignment vertical="center"/>
    </xf>
    <xf numFmtId="178" fontId="5" fillId="8" borderId="0" xfId="86" applyFont="1" applyFill="1" applyBorder="1" applyAlignment="1">
      <alignment horizontal="right"/>
    </xf>
    <xf numFmtId="173" fontId="8" fillId="50" borderId="4" xfId="9" applyNumberFormat="1">
      <alignment horizontal="centerContinuous" vertical="center" wrapText="1"/>
    </xf>
    <xf numFmtId="0" fontId="0" fillId="0" borderId="0" xfId="0" applyBorder="1">
      <alignment vertical="center"/>
    </xf>
    <xf numFmtId="0" fontId="5" fillId="0" borderId="0" xfId="0" applyFont="1" applyBorder="1">
      <alignment vertical="center"/>
    </xf>
    <xf numFmtId="0" fontId="55" fillId="8" borderId="0" xfId="0" applyFont="1" applyFill="1" applyBorder="1">
      <alignment vertical="center"/>
    </xf>
    <xf numFmtId="168" fontId="0" fillId="8" borderId="3" xfId="8" applyNumberFormat="1" applyFont="1" applyFill="1"/>
    <xf numFmtId="2" fontId="0" fillId="0" borderId="0" xfId="0" applyNumberFormat="1">
      <alignment vertical="center"/>
    </xf>
    <xf numFmtId="0" fontId="0" fillId="0" borderId="0" xfId="0">
      <alignment vertical="center"/>
    </xf>
    <xf numFmtId="0" fontId="0" fillId="0" borderId="0" xfId="0">
      <alignment vertical="center"/>
    </xf>
    <xf numFmtId="193" fontId="4" fillId="51" borderId="2" xfId="89">
      <alignment horizontal="center" vertical="center"/>
    </xf>
    <xf numFmtId="10" fontId="5" fillId="0" borderId="2" xfId="13" applyNumberFormat="1">
      <alignment vertical="center"/>
    </xf>
    <xf numFmtId="0" fontId="49" fillId="0" borderId="0" xfId="0" applyFont="1">
      <alignment vertical="center"/>
    </xf>
    <xf numFmtId="0" fontId="16" fillId="0" borderId="0" xfId="0" applyFont="1">
      <alignment vertical="center"/>
    </xf>
    <xf numFmtId="168" fontId="0" fillId="0" borderId="0" xfId="0" applyNumberFormat="1" applyBorder="1">
      <alignment vertical="center"/>
    </xf>
    <xf numFmtId="187" fontId="67" fillId="4" borderId="2" xfId="17" applyNumberFormat="1" applyFont="1"/>
    <xf numFmtId="0" fontId="69" fillId="0" borderId="0" xfId="0" applyFont="1">
      <alignment vertical="center"/>
    </xf>
    <xf numFmtId="0" fontId="18" fillId="4" borderId="2" xfId="17" applyFont="1"/>
    <xf numFmtId="0" fontId="0" fillId="8" borderId="0" xfId="0" applyFill="1">
      <alignment vertical="center"/>
    </xf>
    <xf numFmtId="0" fontId="66" fillId="0" borderId="0" xfId="0" applyFont="1">
      <alignment vertical="center"/>
    </xf>
    <xf numFmtId="187" fontId="8" fillId="50" borderId="4" xfId="9" applyNumberFormat="1">
      <alignment horizontal="centerContinuous" vertical="center" wrapText="1"/>
    </xf>
    <xf numFmtId="0" fontId="18" fillId="47" borderId="0" xfId="0" applyFont="1" applyFill="1">
      <alignment vertical="center"/>
    </xf>
    <xf numFmtId="196" fontId="70" fillId="0" borderId="0" xfId="0" applyNumberFormat="1" applyFont="1">
      <alignment vertical="center"/>
    </xf>
    <xf numFmtId="168" fontId="18" fillId="0" borderId="6" xfId="11" applyNumberFormat="1" applyFont="1"/>
    <xf numFmtId="195" fontId="18" fillId="8" borderId="7" xfId="12" applyNumberFormat="1" applyFont="1" applyFill="1"/>
    <xf numFmtId="0" fontId="0" fillId="0" borderId="0" xfId="0">
      <alignment vertical="center"/>
    </xf>
    <xf numFmtId="168" fontId="18" fillId="0" borderId="0" xfId="83" applyNumberFormat="1" applyFont="1"/>
    <xf numFmtId="9" fontId="9" fillId="2" borderId="2" xfId="15" applyNumberFormat="1" applyAlignment="1">
      <alignment horizontal="center"/>
    </xf>
    <xf numFmtId="0" fontId="60" fillId="8" borderId="0" xfId="2" applyFill="1">
      <alignment vertical="center"/>
    </xf>
    <xf numFmtId="0" fontId="74" fillId="0" borderId="0" xfId="0" applyFont="1">
      <alignment vertical="center"/>
    </xf>
    <xf numFmtId="0" fontId="3" fillId="3" borderId="0" xfId="3" applyFill="1">
      <alignment vertical="center"/>
    </xf>
    <xf numFmtId="0" fontId="0" fillId="3" borderId="0" xfId="0" applyFill="1">
      <alignment vertical="center"/>
    </xf>
    <xf numFmtId="0" fontId="21" fillId="3" borderId="0" xfId="0" applyFont="1" applyFill="1">
      <alignment vertical="center"/>
    </xf>
    <xf numFmtId="169" fontId="10" fillId="4" borderId="2" xfId="17" applyNumberFormat="1" applyFont="1"/>
    <xf numFmtId="0" fontId="64" fillId="0" borderId="0" xfId="0" applyFont="1" applyAlignment="1">
      <alignment horizontal="right"/>
    </xf>
    <xf numFmtId="180" fontId="6" fillId="0" borderId="0" xfId="6" applyNumberFormat="1" applyAlignment="1">
      <alignment horizontal="center"/>
    </xf>
    <xf numFmtId="0" fontId="76" fillId="54" borderId="10" xfId="0" applyFont="1" applyFill="1" applyBorder="1">
      <alignment vertical="center"/>
    </xf>
    <xf numFmtId="168" fontId="0" fillId="0" borderId="0" xfId="0" applyNumberFormat="1">
      <alignment vertical="center"/>
    </xf>
    <xf numFmtId="168" fontId="5" fillId="2" borderId="2" xfId="5" applyNumberFormat="1" applyAlignment="1"/>
    <xf numFmtId="168" fontId="0" fillId="0" borderId="0" xfId="83" applyNumberFormat="1" applyFont="1"/>
    <xf numFmtId="168" fontId="0" fillId="8" borderId="0" xfId="83" applyNumberFormat="1" applyFont="1" applyFill="1"/>
    <xf numFmtId="168" fontId="9" fillId="2" borderId="2" xfId="15" applyNumberFormat="1">
      <alignment vertical="center"/>
    </xf>
    <xf numFmtId="0" fontId="77" fillId="0" borderId="1" xfId="1" applyFont="1" applyAlignment="1">
      <alignment horizontal="left"/>
    </xf>
    <xf numFmtId="168" fontId="21" fillId="8" borderId="0" xfId="0" applyNumberFormat="1" applyFont="1" applyFill="1">
      <alignment vertical="center"/>
    </xf>
    <xf numFmtId="0" fontId="2" fillId="8" borderId="1" xfId="1" applyFill="1" applyAlignment="1">
      <alignment horizontal="left"/>
    </xf>
    <xf numFmtId="168" fontId="0" fillId="3" borderId="0" xfId="0" applyNumberFormat="1" applyFill="1">
      <alignment vertical="center"/>
    </xf>
    <xf numFmtId="0" fontId="0" fillId="46" borderId="0" xfId="0" applyFill="1">
      <alignment vertical="center"/>
    </xf>
    <xf numFmtId="0" fontId="5" fillId="0" borderId="0" xfId="0" applyFont="1" applyAlignment="1">
      <alignment horizontal="right"/>
    </xf>
    <xf numFmtId="190" fontId="78" fillId="50" borderId="4" xfId="9" applyNumberFormat="1" applyFont="1" applyAlignment="1">
      <alignment horizontal="center" vertical="center" wrapText="1"/>
    </xf>
    <xf numFmtId="190" fontId="78" fillId="50" borderId="54" xfId="9" applyNumberFormat="1" applyFont="1" applyBorder="1" applyAlignment="1">
      <alignment horizontal="center" vertical="center" wrapText="1"/>
    </xf>
    <xf numFmtId="0" fontId="0" fillId="0" borderId="56" xfId="0" applyBorder="1">
      <alignment vertical="center"/>
    </xf>
    <xf numFmtId="0" fontId="0" fillId="0" borderId="57" xfId="0" applyBorder="1">
      <alignment vertical="center"/>
    </xf>
    <xf numFmtId="0" fontId="0" fillId="0" borderId="64" xfId="0" applyBorder="1">
      <alignment vertical="center"/>
    </xf>
    <xf numFmtId="0" fontId="21" fillId="46" borderId="0" xfId="0" applyFont="1" applyFill="1" applyAlignment="1">
      <alignment horizontal="center" vertical="center"/>
    </xf>
    <xf numFmtId="0" fontId="78" fillId="50" borderId="53" xfId="9" applyFont="1" applyBorder="1" applyAlignment="1">
      <alignment horizontal="centerContinuous" vertical="center" wrapText="1"/>
    </xf>
    <xf numFmtId="0" fontId="78" fillId="50" borderId="55" xfId="9" applyFont="1" applyBorder="1" applyAlignment="1">
      <alignment horizontal="centerContinuous" vertical="center" wrapText="1"/>
    </xf>
    <xf numFmtId="0" fontId="0" fillId="46" borderId="0" xfId="0" applyFont="1" applyFill="1" applyAlignment="1">
      <alignment horizontal="center" vertical="center"/>
    </xf>
    <xf numFmtId="0" fontId="0" fillId="46" borderId="0" xfId="0" applyFill="1" applyAlignment="1">
      <alignment horizontal="center" vertical="center"/>
    </xf>
    <xf numFmtId="178" fontId="5" fillId="47" borderId="2" xfId="13" applyNumberFormat="1" applyFill="1" applyAlignment="1">
      <alignment horizontal="center" vertical="center"/>
    </xf>
    <xf numFmtId="0" fontId="60" fillId="0" borderId="68" xfId="2" applyBorder="1">
      <alignment vertical="center"/>
    </xf>
    <xf numFmtId="0" fontId="18" fillId="0" borderId="68" xfId="0" applyFont="1" applyBorder="1">
      <alignment vertical="center"/>
    </xf>
    <xf numFmtId="0" fontId="0" fillId="0" borderId="68" xfId="0" applyBorder="1">
      <alignment vertical="center"/>
    </xf>
    <xf numFmtId="168" fontId="0" fillId="0" borderId="68" xfId="0" applyNumberFormat="1" applyBorder="1">
      <alignment vertical="center"/>
    </xf>
    <xf numFmtId="168" fontId="0" fillId="46" borderId="68" xfId="0" applyNumberFormat="1" applyFill="1" applyBorder="1">
      <alignment vertical="center"/>
    </xf>
    <xf numFmtId="168" fontId="0" fillId="0" borderId="72" xfId="0" applyNumberFormat="1" applyBorder="1">
      <alignment vertical="center"/>
    </xf>
    <xf numFmtId="168" fontId="0" fillId="0" borderId="73" xfId="0" applyNumberFormat="1" applyBorder="1">
      <alignment vertical="center"/>
    </xf>
    <xf numFmtId="168" fontId="0" fillId="0" borderId="76" xfId="0" applyNumberFormat="1" applyBorder="1">
      <alignment vertical="center"/>
    </xf>
    <xf numFmtId="178" fontId="5" fillId="46" borderId="2" xfId="13" applyNumberFormat="1" applyFill="1" applyAlignment="1">
      <alignment horizontal="center" vertical="center"/>
    </xf>
    <xf numFmtId="199" fontId="4" fillId="51" borderId="2" xfId="88" applyNumberFormat="1">
      <alignment horizontal="center" vertical="center"/>
    </xf>
    <xf numFmtId="0" fontId="21" fillId="53" borderId="0" xfId="0" applyFont="1" applyFill="1">
      <alignment vertical="center"/>
    </xf>
    <xf numFmtId="0" fontId="21" fillId="3" borderId="44" xfId="0" applyFont="1" applyFill="1" applyBorder="1">
      <alignment vertical="center"/>
    </xf>
    <xf numFmtId="0" fontId="18" fillId="0" borderId="0" xfId="0" applyFont="1" applyAlignment="1">
      <alignment vertical="center"/>
    </xf>
    <xf numFmtId="0" fontId="3" fillId="0" borderId="0" xfId="3" applyAlignment="1">
      <alignment vertical="center"/>
    </xf>
    <xf numFmtId="0" fontId="0" fillId="0" borderId="0" xfId="0" applyAlignment="1">
      <alignment horizontal="right" vertical="center"/>
    </xf>
    <xf numFmtId="0" fontId="18" fillId="7" borderId="0" xfId="0" applyFont="1" applyFill="1" applyBorder="1" applyAlignment="1">
      <alignment vertical="center"/>
    </xf>
    <xf numFmtId="0" fontId="0" fillId="53" borderId="0" xfId="0" applyFill="1" applyAlignment="1">
      <alignment vertical="center"/>
    </xf>
    <xf numFmtId="0" fontId="0" fillId="8" borderId="0" xfId="0" applyFill="1" applyAlignment="1">
      <alignment vertical="center"/>
    </xf>
    <xf numFmtId="0" fontId="19" fillId="50" borderId="0" xfId="24" applyAlignment="1">
      <alignment vertical="center"/>
    </xf>
    <xf numFmtId="0" fontId="60" fillId="0" borderId="0" xfId="2" applyAlignment="1">
      <alignment vertical="center"/>
    </xf>
    <xf numFmtId="0" fontId="5" fillId="8" borderId="0" xfId="0" applyFont="1" applyFill="1" applyBorder="1" applyAlignment="1">
      <alignment vertical="center"/>
    </xf>
    <xf numFmtId="0" fontId="21" fillId="53" borderId="0" xfId="0" applyFont="1" applyFill="1" applyAlignment="1">
      <alignment vertical="center"/>
    </xf>
    <xf numFmtId="168" fontId="0" fillId="0" borderId="0" xfId="83" applyNumberFormat="1" applyFont="1" applyAlignment="1">
      <alignment vertical="center"/>
    </xf>
    <xf numFmtId="0" fontId="21" fillId="3" borderId="44" xfId="0" applyFont="1" applyFill="1" applyBorder="1" applyAlignment="1">
      <alignment vertical="center"/>
    </xf>
    <xf numFmtId="0" fontId="0" fillId="3" borderId="44" xfId="0" applyFill="1" applyBorder="1" applyAlignment="1">
      <alignment vertical="center"/>
    </xf>
    <xf numFmtId="0" fontId="5" fillId="0" borderId="0" xfId="0" applyFont="1" applyAlignment="1">
      <alignment horizontal="left"/>
    </xf>
    <xf numFmtId="0" fontId="0" fillId="0" borderId="0" xfId="0">
      <alignment vertical="center"/>
    </xf>
    <xf numFmtId="0" fontId="3" fillId="0" borderId="0" xfId="3" applyBorder="1">
      <alignment vertical="center"/>
    </xf>
    <xf numFmtId="168" fontId="5" fillId="0" borderId="2" xfId="13" applyNumberFormat="1" applyBorder="1">
      <alignment vertical="center"/>
    </xf>
    <xf numFmtId="0" fontId="82" fillId="8" borderId="0" xfId="0" applyNumberFormat="1" applyFont="1" applyFill="1" applyBorder="1" applyAlignment="1"/>
    <xf numFmtId="0" fontId="2" fillId="8" borderId="0" xfId="0" applyNumberFormat="1" applyFont="1" applyFill="1" applyBorder="1" applyAlignment="1"/>
    <xf numFmtId="0" fontId="2" fillId="8" borderId="0" xfId="0" applyNumberFormat="1" applyFont="1" applyFill="1" applyBorder="1" applyAlignment="1">
      <alignment horizontal="center"/>
    </xf>
    <xf numFmtId="0" fontId="5" fillId="7" borderId="79" xfId="0" applyNumberFormat="1" applyFont="1" applyFill="1" applyBorder="1" applyAlignment="1"/>
    <xf numFmtId="0" fontId="5" fillId="7" borderId="83" xfId="0" applyNumberFormat="1" applyFont="1" applyFill="1" applyBorder="1" applyAlignment="1"/>
    <xf numFmtId="0" fontId="5" fillId="7" borderId="84" xfId="0" applyNumberFormat="1" applyFont="1" applyFill="1" applyBorder="1" applyAlignment="1"/>
    <xf numFmtId="0" fontId="5" fillId="7" borderId="85" xfId="0" applyNumberFormat="1" applyFont="1" applyFill="1" applyBorder="1" applyAlignment="1"/>
    <xf numFmtId="0" fontId="5" fillId="7" borderId="86" xfId="0" applyNumberFormat="1" applyFont="1" applyFill="1" applyBorder="1" applyAlignment="1"/>
    <xf numFmtId="0" fontId="5" fillId="7" borderId="87" xfId="0" applyNumberFormat="1" applyFont="1" applyFill="1" applyBorder="1" applyAlignment="1"/>
    <xf numFmtId="0" fontId="5" fillId="7" borderId="88" xfId="0" applyNumberFormat="1" applyFont="1" applyFill="1" applyBorder="1" applyAlignment="1"/>
    <xf numFmtId="0" fontId="5" fillId="7" borderId="89" xfId="0" applyNumberFormat="1" applyFont="1" applyFill="1" applyBorder="1" applyAlignment="1"/>
    <xf numFmtId="0" fontId="5" fillId="7" borderId="90" xfId="0" applyNumberFormat="1" applyFont="1" applyFill="1" applyBorder="1" applyAlignment="1"/>
    <xf numFmtId="0" fontId="23" fillId="7" borderId="86" xfId="0" applyNumberFormat="1" applyFont="1" applyFill="1" applyBorder="1" applyAlignment="1"/>
    <xf numFmtId="0" fontId="0" fillId="8" borderId="84" xfId="0" applyFill="1" applyBorder="1">
      <alignment vertical="center"/>
    </xf>
    <xf numFmtId="0" fontId="45" fillId="0" borderId="89" xfId="0" applyFont="1" applyBorder="1">
      <alignment vertical="center"/>
    </xf>
    <xf numFmtId="10" fontId="5" fillId="7" borderId="84" xfId="80" applyNumberFormat="1" applyFont="1" applyFill="1" applyBorder="1" applyAlignment="1" applyProtection="1">
      <alignment horizontal="right"/>
    </xf>
    <xf numFmtId="0" fontId="8" fillId="50" borderId="94" xfId="9" applyBorder="1">
      <alignment horizontal="centerContinuous" vertical="center" wrapText="1"/>
    </xf>
    <xf numFmtId="0" fontId="19" fillId="50" borderId="0" xfId="24" applyProtection="1">
      <alignment vertical="center"/>
      <protection hidden="1"/>
    </xf>
    <xf numFmtId="0" fontId="0" fillId="0" borderId="0" xfId="0" applyProtection="1">
      <alignment vertical="center"/>
      <protection hidden="1"/>
    </xf>
    <xf numFmtId="168" fontId="18" fillId="8" borderId="0" xfId="83" applyNumberFormat="1" applyFont="1" applyFill="1"/>
    <xf numFmtId="0" fontId="8" fillId="50" borderId="95" xfId="9" applyBorder="1">
      <alignment horizontal="centerContinuous" vertical="center" wrapText="1"/>
    </xf>
    <xf numFmtId="0" fontId="8" fillId="50" borderId="96" xfId="9" applyBorder="1">
      <alignment horizontal="centerContinuous" vertical="center" wrapText="1"/>
    </xf>
    <xf numFmtId="168" fontId="18" fillId="8" borderId="6" xfId="11" applyNumberFormat="1" applyFont="1" applyFill="1"/>
    <xf numFmtId="0" fontId="23" fillId="0" borderId="0" xfId="0" applyFont="1" applyProtection="1">
      <alignment vertical="center"/>
      <protection hidden="1"/>
    </xf>
    <xf numFmtId="0" fontId="0" fillId="0" borderId="0" xfId="0" applyAlignment="1">
      <alignment vertical="center"/>
    </xf>
    <xf numFmtId="0" fontId="0" fillId="47" borderId="0" xfId="0" applyFill="1">
      <alignment vertical="center"/>
    </xf>
    <xf numFmtId="168" fontId="0" fillId="8" borderId="0" xfId="83" applyNumberFormat="1" applyFont="1" applyFill="1" applyAlignment="1">
      <alignment vertical="center"/>
    </xf>
    <xf numFmtId="179" fontId="5" fillId="0" borderId="2" xfId="82" applyFont="1" applyBorder="1"/>
    <xf numFmtId="0" fontId="23" fillId="8" borderId="0" xfId="0" quotePrefix="1" applyNumberFormat="1" applyFont="1" applyFill="1" applyBorder="1" applyAlignment="1"/>
    <xf numFmtId="0" fontId="0" fillId="43" borderId="0" xfId="0" quotePrefix="1" applyNumberFormat="1" applyFill="1" applyBorder="1" applyAlignment="1"/>
    <xf numFmtId="0" fontId="21" fillId="43" borderId="0" xfId="0" quotePrefix="1" applyNumberFormat="1" applyFont="1" applyFill="1" applyBorder="1" applyAlignment="1"/>
    <xf numFmtId="0" fontId="0" fillId="0" borderId="0" xfId="0" applyAlignment="1">
      <alignment vertical="center"/>
    </xf>
    <xf numFmtId="0" fontId="18" fillId="8" borderId="0" xfId="0" applyFont="1" applyFill="1" applyAlignment="1">
      <alignment vertical="center"/>
    </xf>
    <xf numFmtId="171" fontId="65" fillId="0" borderId="2" xfId="30" applyAlignment="1">
      <alignment horizontal="center" vertical="center"/>
    </xf>
    <xf numFmtId="0" fontId="48" fillId="7" borderId="0" xfId="0" applyFont="1" applyFill="1" applyBorder="1" applyAlignment="1">
      <alignment vertical="center"/>
    </xf>
    <xf numFmtId="168" fontId="0" fillId="0" borderId="0" xfId="0" applyNumberFormat="1">
      <alignment vertical="center"/>
    </xf>
    <xf numFmtId="169" fontId="9" fillId="2" borderId="2" xfId="15" applyNumberFormat="1">
      <alignment vertical="center"/>
    </xf>
    <xf numFmtId="182" fontId="9" fillId="2" borderId="2" xfId="15" applyNumberFormat="1">
      <alignment vertical="center"/>
    </xf>
    <xf numFmtId="0" fontId="17" fillId="0" borderId="0" xfId="0" applyFont="1" applyAlignment="1">
      <alignment vertical="center"/>
    </xf>
    <xf numFmtId="0" fontId="0" fillId="8" borderId="0" xfId="0" quotePrefix="1" applyFill="1">
      <alignment vertical="center"/>
    </xf>
    <xf numFmtId="0" fontId="74" fillId="8" borderId="0" xfId="0" applyFont="1" applyFill="1">
      <alignment vertical="center"/>
    </xf>
    <xf numFmtId="0" fontId="50" fillId="8" borderId="0" xfId="0" applyFont="1" applyFill="1">
      <alignment vertical="center"/>
    </xf>
    <xf numFmtId="168" fontId="72" fillId="55" borderId="12" xfId="29" applyNumberFormat="1" applyProtection="1">
      <alignment vertical="center"/>
      <protection locked="0"/>
    </xf>
    <xf numFmtId="187" fontId="72" fillId="55" borderId="12" xfId="29" applyNumberFormat="1" applyProtection="1">
      <alignment vertical="center"/>
      <protection locked="0"/>
    </xf>
    <xf numFmtId="179" fontId="72" fillId="55" borderId="12" xfId="29" applyNumberFormat="1" applyProtection="1">
      <alignment vertical="center"/>
      <protection locked="0"/>
    </xf>
    <xf numFmtId="0" fontId="72" fillId="55" borderId="47" xfId="29" applyBorder="1" applyProtection="1">
      <alignment vertical="center"/>
      <protection locked="0"/>
    </xf>
    <xf numFmtId="0" fontId="72" fillId="55" borderId="50" xfId="29" applyBorder="1" applyProtection="1">
      <alignment vertical="center"/>
      <protection locked="0"/>
    </xf>
    <xf numFmtId="14" fontId="72" fillId="55" borderId="12" xfId="29" applyNumberFormat="1" applyProtection="1">
      <alignment vertical="center"/>
      <protection locked="0"/>
    </xf>
    <xf numFmtId="181" fontId="72" fillId="55" borderId="12" xfId="29" applyNumberFormat="1" applyProtection="1">
      <alignment vertical="center"/>
      <protection locked="0"/>
    </xf>
    <xf numFmtId="182" fontId="72" fillId="55" borderId="12" xfId="29" applyNumberFormat="1" applyProtection="1">
      <alignment vertical="center"/>
      <protection locked="0"/>
    </xf>
    <xf numFmtId="189" fontId="72" fillId="55" borderId="12" xfId="29" applyNumberFormat="1" applyProtection="1">
      <alignment vertical="center"/>
      <protection locked="0"/>
    </xf>
    <xf numFmtId="0" fontId="3" fillId="47" borderId="0" xfId="3" applyFill="1">
      <alignment vertical="center"/>
    </xf>
    <xf numFmtId="0" fontId="14" fillId="47" borderId="0" xfId="0" applyFont="1" applyFill="1" applyBorder="1">
      <alignment vertical="center"/>
    </xf>
    <xf numFmtId="0" fontId="5" fillId="47" borderId="0" xfId="0" applyFont="1" applyFill="1" applyAlignment="1"/>
    <xf numFmtId="0" fontId="18" fillId="47" borderId="0" xfId="0" applyFont="1" applyFill="1" applyBorder="1">
      <alignment vertical="center"/>
    </xf>
    <xf numFmtId="0" fontId="18" fillId="47" borderId="0" xfId="0" applyFont="1" applyFill="1" applyBorder="1" applyAlignment="1"/>
    <xf numFmtId="0" fontId="41" fillId="47" borderId="0" xfId="0" applyFont="1" applyFill="1" applyBorder="1" applyAlignment="1">
      <alignment horizontal="left"/>
    </xf>
    <xf numFmtId="0" fontId="14" fillId="47" borderId="0" xfId="0" applyFont="1" applyFill="1" applyBorder="1" applyAlignment="1"/>
    <xf numFmtId="0" fontId="15" fillId="47" borderId="0" xfId="22" applyFill="1">
      <alignment vertical="center"/>
    </xf>
    <xf numFmtId="0" fontId="48" fillId="47" borderId="0" xfId="0" applyFont="1" applyFill="1" applyBorder="1" applyAlignment="1"/>
    <xf numFmtId="0" fontId="18" fillId="47" borderId="0" xfId="0" applyFont="1" applyFill="1" applyBorder="1" applyAlignment="1">
      <alignment horizontal="right"/>
    </xf>
    <xf numFmtId="168" fontId="0" fillId="8" borderId="0" xfId="83" applyFont="1" applyFill="1"/>
    <xf numFmtId="0" fontId="83" fillId="47" borderId="0" xfId="0" applyFont="1" applyFill="1">
      <alignment vertical="center"/>
    </xf>
    <xf numFmtId="0" fontId="0" fillId="47" borderId="0" xfId="0" applyFill="1" applyProtection="1">
      <alignment vertical="center"/>
      <protection hidden="1"/>
    </xf>
    <xf numFmtId="171" fontId="65" fillId="8" borderId="2" xfId="30" applyFill="1">
      <alignment horizontal="center" vertical="center"/>
    </xf>
    <xf numFmtId="168" fontId="18" fillId="3" borderId="7" xfId="12" applyNumberFormat="1" applyFont="1" applyFill="1"/>
    <xf numFmtId="0" fontId="72" fillId="55" borderId="12" xfId="29" applyProtection="1">
      <alignment vertical="center"/>
      <protection locked="0"/>
    </xf>
    <xf numFmtId="172" fontId="14" fillId="0" borderId="10" xfId="21" applyNumberFormat="1" applyFont="1" applyProtection="1">
      <alignment horizontal="center" vertical="center"/>
    </xf>
    <xf numFmtId="174" fontId="14" fillId="0" borderId="10" xfId="77" applyProtection="1">
      <alignment horizontal="center" vertical="center"/>
    </xf>
    <xf numFmtId="0" fontId="15" fillId="8" borderId="0" xfId="22" applyFill="1">
      <alignment vertical="center"/>
    </xf>
    <xf numFmtId="0" fontId="19" fillId="50" borderId="0" xfId="24" applyBorder="1">
      <alignment vertical="center"/>
    </xf>
    <xf numFmtId="0" fontId="64" fillId="8" borderId="0" xfId="0" applyFont="1" applyFill="1">
      <alignment vertical="center"/>
    </xf>
    <xf numFmtId="168" fontId="18" fillId="8" borderId="0" xfId="83" applyFont="1" applyFill="1"/>
    <xf numFmtId="168" fontId="0" fillId="8" borderId="0" xfId="83" applyNumberFormat="1" applyFont="1" applyFill="1" applyAlignment="1"/>
    <xf numFmtId="0" fontId="0" fillId="8" borderId="0" xfId="0" applyFill="1" applyAlignment="1"/>
    <xf numFmtId="168" fontId="0" fillId="0" borderId="0" xfId="83" applyNumberFormat="1" applyFont="1" applyBorder="1" applyAlignment="1"/>
    <xf numFmtId="168" fontId="18" fillId="7" borderId="0" xfId="0" applyNumberFormat="1" applyFont="1" applyFill="1" applyBorder="1" applyAlignment="1">
      <alignment horizontal="right"/>
    </xf>
    <xf numFmtId="178" fontId="0" fillId="0" borderId="0" xfId="86" applyFont="1" applyFill="1" applyAlignment="1"/>
    <xf numFmtId="0" fontId="0" fillId="0" borderId="0" xfId="0" applyAlignment="1">
      <alignment vertical="center"/>
    </xf>
    <xf numFmtId="0" fontId="0" fillId="0" borderId="0" xfId="0" applyAlignment="1">
      <alignment vertical="center"/>
    </xf>
    <xf numFmtId="0" fontId="0" fillId="0" borderId="0" xfId="0" applyBorder="1" applyAlignment="1">
      <alignment vertical="center"/>
    </xf>
    <xf numFmtId="0" fontId="0" fillId="8" borderId="0" xfId="0" applyFill="1" applyBorder="1" applyAlignment="1">
      <alignment horizontal="right" vertical="center"/>
    </xf>
    <xf numFmtId="0" fontId="0" fillId="8" borderId="0" xfId="0" applyFill="1" applyBorder="1" applyAlignment="1">
      <alignment vertical="center"/>
    </xf>
    <xf numFmtId="0" fontId="15" fillId="8" borderId="0" xfId="22" quotePrefix="1" applyFill="1" applyBorder="1" applyAlignment="1">
      <alignment vertical="center"/>
    </xf>
    <xf numFmtId="0" fontId="5" fillId="7" borderId="87" xfId="0" applyNumberFormat="1" applyFont="1" applyFill="1" applyBorder="1" applyAlignment="1">
      <alignment vertical="center"/>
    </xf>
    <xf numFmtId="0" fontId="5" fillId="8" borderId="0" xfId="0" applyNumberFormat="1" applyFont="1" applyFill="1" applyBorder="1" applyAlignment="1">
      <alignment vertical="center"/>
    </xf>
    <xf numFmtId="0" fontId="24" fillId="8" borderId="0" xfId="0" applyFont="1" applyFill="1" applyBorder="1" applyAlignment="1">
      <alignment vertical="center"/>
    </xf>
    <xf numFmtId="0" fontId="43" fillId="8" borderId="0" xfId="0" applyFont="1" applyFill="1" applyBorder="1" applyAlignment="1">
      <alignment vertical="center"/>
    </xf>
    <xf numFmtId="0" fontId="0" fillId="8" borderId="89" xfId="0" applyFill="1" applyBorder="1" applyAlignment="1">
      <alignment vertical="center"/>
    </xf>
    <xf numFmtId="0" fontId="5" fillId="7" borderId="89" xfId="0" applyNumberFormat="1" applyFont="1" applyFill="1" applyBorder="1" applyAlignment="1">
      <alignment vertical="center"/>
    </xf>
    <xf numFmtId="0" fontId="5" fillId="7" borderId="90" xfId="0" applyNumberFormat="1" applyFont="1" applyFill="1" applyBorder="1" applyAlignment="1">
      <alignment vertical="center"/>
    </xf>
    <xf numFmtId="177" fontId="72" fillId="55" borderId="12" xfId="29" applyNumberFormat="1">
      <alignment vertical="center"/>
      <protection locked="0"/>
    </xf>
    <xf numFmtId="181" fontId="72" fillId="55" borderId="12" xfId="29" applyNumberFormat="1">
      <alignment vertical="center"/>
      <protection locked="0"/>
    </xf>
    <xf numFmtId="181" fontId="5" fillId="0" borderId="2" xfId="13" applyNumberFormat="1">
      <alignment vertical="center"/>
    </xf>
    <xf numFmtId="0" fontId="8" fillId="50" borderId="103" xfId="9" applyBorder="1">
      <alignment horizontal="centerContinuous" vertical="center" wrapText="1"/>
    </xf>
    <xf numFmtId="0" fontId="6" fillId="8" borderId="0" xfId="6" applyFill="1"/>
    <xf numFmtId="0" fontId="0" fillId="8" borderId="0" xfId="0" quotePrefix="1" applyFill="1" applyBorder="1">
      <alignment vertical="center"/>
    </xf>
    <xf numFmtId="208" fontId="8" fillId="50" borderId="103" xfId="9" applyNumberFormat="1" applyBorder="1" applyAlignment="1">
      <alignment horizontal="center" vertical="center" wrapText="1"/>
    </xf>
    <xf numFmtId="0" fontId="0" fillId="0" borderId="0" xfId="0" applyProtection="1">
      <alignment vertical="center"/>
    </xf>
    <xf numFmtId="169" fontId="0" fillId="0" borderId="0" xfId="0" applyNumberFormat="1" applyProtection="1">
      <alignment vertical="center"/>
    </xf>
    <xf numFmtId="0" fontId="0" fillId="8" borderId="0" xfId="0" applyFill="1" applyProtection="1">
      <alignment vertical="center"/>
    </xf>
    <xf numFmtId="190" fontId="0" fillId="0" borderId="0" xfId="0" applyNumberFormat="1" applyProtection="1">
      <alignment vertical="center"/>
    </xf>
    <xf numFmtId="191" fontId="0" fillId="0" borderId="0" xfId="0" applyNumberFormat="1" applyProtection="1">
      <alignment vertical="center"/>
    </xf>
    <xf numFmtId="0" fontId="0" fillId="0" borderId="0" xfId="0" applyAlignment="1">
      <alignment horizontal="center"/>
    </xf>
    <xf numFmtId="0" fontId="0" fillId="0" borderId="0" xfId="0" applyAlignment="1"/>
    <xf numFmtId="0" fontId="0" fillId="0" borderId="0" xfId="0" applyAlignment="1">
      <alignment vertical="center"/>
    </xf>
    <xf numFmtId="0" fontId="0" fillId="0" borderId="0" xfId="0" applyAlignment="1">
      <alignment vertical="center"/>
    </xf>
    <xf numFmtId="0" fontId="18" fillId="0" borderId="0" xfId="0" applyFont="1" applyAlignment="1">
      <alignment horizontal="left" vertical="center" indent="1"/>
    </xf>
    <xf numFmtId="187" fontId="72" fillId="55" borderId="12" xfId="29" applyNumberFormat="1">
      <alignment vertical="center"/>
      <protection locked="0"/>
    </xf>
    <xf numFmtId="168" fontId="72" fillId="55" borderId="12" xfId="29" applyNumberFormat="1" applyAlignment="1" applyProtection="1">
      <alignment vertical="center"/>
      <protection locked="0"/>
    </xf>
    <xf numFmtId="172" fontId="14" fillId="0" borderId="104" xfId="21" applyBorder="1">
      <alignment horizontal="center" vertical="center"/>
    </xf>
    <xf numFmtId="168" fontId="72" fillId="55" borderId="12" xfId="29" applyNumberFormat="1">
      <alignment vertical="center"/>
      <protection locked="0"/>
    </xf>
    <xf numFmtId="0" fontId="66" fillId="8" borderId="0" xfId="0" applyFont="1" applyFill="1">
      <alignment vertical="center"/>
    </xf>
    <xf numFmtId="167" fontId="18" fillId="8" borderId="0" xfId="0" quotePrefix="1" applyNumberFormat="1" applyFont="1" applyFill="1">
      <alignment vertical="center"/>
    </xf>
    <xf numFmtId="168" fontId="18" fillId="8" borderId="0" xfId="0" applyNumberFormat="1" applyFont="1" applyFill="1">
      <alignment vertical="center"/>
    </xf>
    <xf numFmtId="0" fontId="9" fillId="2" borderId="2" xfId="15" applyAlignment="1">
      <alignment horizontal="center" vertical="center"/>
    </xf>
    <xf numFmtId="0" fontId="0" fillId="4" borderId="2" xfId="17" applyFont="1" applyAlignment="1">
      <alignment vertical="center"/>
    </xf>
    <xf numFmtId="0" fontId="79" fillId="8" borderId="0" xfId="0" applyFont="1" applyFill="1" applyAlignment="1">
      <alignment vertical="top"/>
    </xf>
    <xf numFmtId="0" fontId="3" fillId="8" borderId="0" xfId="3" applyFill="1">
      <alignment vertical="center"/>
    </xf>
    <xf numFmtId="0" fontId="79" fillId="8" borderId="0" xfId="0" applyFont="1" applyFill="1">
      <alignment vertical="center"/>
    </xf>
    <xf numFmtId="0" fontId="23" fillId="8" borderId="0" xfId="0" applyFont="1" applyFill="1" applyAlignment="1">
      <alignment horizontal="left"/>
    </xf>
    <xf numFmtId="0" fontId="71" fillId="8" borderId="0" xfId="0" applyFont="1" applyFill="1">
      <alignment vertical="center"/>
    </xf>
    <xf numFmtId="180" fontId="6" fillId="8" borderId="0" xfId="6" applyNumberFormat="1" applyFill="1" applyAlignment="1">
      <alignment horizontal="left"/>
    </xf>
    <xf numFmtId="0" fontId="6" fillId="8" borderId="0" xfId="6" applyFill="1" applyAlignment="1">
      <alignment vertical="center"/>
    </xf>
    <xf numFmtId="0" fontId="0" fillId="8" borderId="0" xfId="0" applyFill="1" applyProtection="1">
      <alignment vertical="center"/>
      <protection hidden="1"/>
    </xf>
    <xf numFmtId="0" fontId="18" fillId="8" borderId="0" xfId="0" applyFont="1" applyFill="1" applyBorder="1" applyAlignment="1"/>
    <xf numFmtId="0" fontId="14" fillId="8" borderId="0" xfId="0" applyFont="1" applyFill="1" applyBorder="1" applyAlignment="1"/>
    <xf numFmtId="0" fontId="60" fillId="8" borderId="0" xfId="2" applyFill="1" applyProtection="1">
      <alignment vertical="center"/>
      <protection hidden="1"/>
    </xf>
    <xf numFmtId="14" fontId="0" fillId="8" borderId="0" xfId="0" applyNumberFormat="1" applyFill="1" applyProtection="1">
      <alignment vertical="center"/>
    </xf>
    <xf numFmtId="187" fontId="72" fillId="3" borderId="46" xfId="23" applyNumberFormat="1" applyBorder="1" applyAlignment="1">
      <alignment vertical="center"/>
    </xf>
    <xf numFmtId="187" fontId="72" fillId="3" borderId="45" xfId="23" applyNumberFormat="1" applyBorder="1" applyAlignment="1">
      <alignment vertical="center"/>
    </xf>
    <xf numFmtId="0" fontId="2" fillId="8" borderId="1" xfId="1" applyFill="1">
      <alignment vertical="center"/>
    </xf>
    <xf numFmtId="187" fontId="0" fillId="8" borderId="0" xfId="0" applyNumberFormat="1" applyFill="1">
      <alignment vertical="center"/>
    </xf>
    <xf numFmtId="0" fontId="68" fillId="8" borderId="0" xfId="0" applyFont="1" applyFill="1">
      <alignment vertical="center"/>
    </xf>
    <xf numFmtId="0" fontId="3" fillId="8" borderId="0" xfId="3" applyFill="1" applyAlignment="1">
      <alignment vertical="center"/>
    </xf>
    <xf numFmtId="0" fontId="2" fillId="8" borderId="1" xfId="1" quotePrefix="1" applyFill="1">
      <alignment vertical="center"/>
    </xf>
    <xf numFmtId="168" fontId="0" fillId="0" borderId="6" xfId="11" applyNumberFormat="1" applyFont="1" applyAlignment="1">
      <alignment vertical="center"/>
    </xf>
    <xf numFmtId="0" fontId="21" fillId="8" borderId="0" xfId="0" applyFont="1" applyFill="1">
      <alignment vertical="center"/>
    </xf>
    <xf numFmtId="180" fontId="49" fillId="8" borderId="0" xfId="0" applyNumberFormat="1" applyFont="1" applyFill="1">
      <alignment vertical="center"/>
    </xf>
    <xf numFmtId="0" fontId="7" fillId="8" borderId="0" xfId="7" applyFill="1">
      <alignment vertical="center"/>
    </xf>
    <xf numFmtId="0" fontId="73" fillId="8" borderId="0" xfId="6" applyFont="1" applyFill="1"/>
    <xf numFmtId="0" fontId="5" fillId="8" borderId="0" xfId="0" applyFont="1" applyFill="1">
      <alignment vertical="center"/>
    </xf>
    <xf numFmtId="189" fontId="9" fillId="2" borderId="2" xfId="15" applyNumberFormat="1" applyAlignment="1">
      <alignment horizontal="center" vertical="center"/>
    </xf>
    <xf numFmtId="0" fontId="6" fillId="0" borderId="0" xfId="6" applyAlignment="1">
      <alignment vertical="center"/>
    </xf>
    <xf numFmtId="0" fontId="16" fillId="0" borderId="0" xfId="0" applyFont="1" applyAlignment="1">
      <alignment horizontal="left" vertical="center" indent="1"/>
    </xf>
    <xf numFmtId="168" fontId="0" fillId="3" borderId="6" xfId="11" applyNumberFormat="1" applyFont="1" applyFill="1" applyAlignment="1">
      <alignment vertical="center"/>
    </xf>
    <xf numFmtId="206" fontId="72" fillId="55" borderId="12" xfId="29" applyNumberFormat="1" applyAlignment="1">
      <alignment horizontal="center" vertical="center"/>
      <protection locked="0"/>
    </xf>
    <xf numFmtId="0" fontId="86" fillId="8" borderId="0" xfId="0" applyFont="1" applyFill="1" applyAlignment="1">
      <alignment vertical="center"/>
    </xf>
    <xf numFmtId="168" fontId="0" fillId="8" borderId="0" xfId="83" applyFont="1" applyFill="1" applyAlignment="1">
      <alignment vertical="center"/>
    </xf>
    <xf numFmtId="0" fontId="64" fillId="8" borderId="0" xfId="0" applyFont="1" applyFill="1" applyAlignment="1">
      <alignment vertical="center"/>
    </xf>
    <xf numFmtId="168" fontId="71" fillId="3" borderId="7" xfId="12" applyNumberFormat="1" applyFont="1" applyFill="1" applyAlignment="1">
      <alignment vertical="center"/>
    </xf>
    <xf numFmtId="0" fontId="0" fillId="8" borderId="0" xfId="0" applyFill="1" applyAlignment="1">
      <alignment horizontal="right" vertical="center"/>
    </xf>
    <xf numFmtId="168" fontId="18" fillId="0" borderId="0" xfId="83" applyNumberFormat="1" applyFont="1" applyAlignment="1">
      <alignment vertical="center"/>
    </xf>
    <xf numFmtId="168" fontId="5" fillId="2" borderId="2" xfId="5" applyNumberFormat="1" applyFont="1" applyAlignment="1"/>
    <xf numFmtId="0" fontId="75" fillId="8" borderId="0" xfId="3" applyFont="1" applyFill="1">
      <alignment vertical="center"/>
    </xf>
    <xf numFmtId="0" fontId="23" fillId="8" borderId="0" xfId="0" applyFont="1" applyFill="1">
      <alignment vertical="center"/>
    </xf>
    <xf numFmtId="168" fontId="0" fillId="0" borderId="7" xfId="12" applyNumberFormat="1" applyFont="1" applyAlignment="1">
      <alignment vertical="center"/>
    </xf>
    <xf numFmtId="9" fontId="9" fillId="2" borderId="2" xfId="15" applyNumberFormat="1" applyAlignment="1">
      <alignment horizontal="center" vertical="center"/>
    </xf>
    <xf numFmtId="181" fontId="9" fillId="2" borderId="2" xfId="15" applyNumberFormat="1" applyAlignment="1">
      <alignment horizontal="center" vertical="center"/>
    </xf>
    <xf numFmtId="168" fontId="18" fillId="8" borderId="0" xfId="83" applyNumberFormat="1" applyFont="1" applyFill="1" applyAlignment="1">
      <alignment vertical="center"/>
    </xf>
    <xf numFmtId="168" fontId="18" fillId="0" borderId="6" xfId="11" applyNumberFormat="1" applyFont="1" applyAlignment="1">
      <alignment vertical="center"/>
    </xf>
    <xf numFmtId="0" fontId="0" fillId="0" borderId="0" xfId="0" applyAlignment="1">
      <alignment vertical="center"/>
    </xf>
    <xf numFmtId="168" fontId="0" fillId="8" borderId="0" xfId="0" applyNumberFormat="1" applyFill="1" applyAlignment="1">
      <alignment vertical="center"/>
    </xf>
    <xf numFmtId="168" fontId="0" fillId="0" borderId="0" xfId="0" applyNumberFormat="1" applyAlignment="1">
      <alignment vertical="center"/>
    </xf>
    <xf numFmtId="184" fontId="72" fillId="55" borderId="12" xfId="29" applyNumberFormat="1" applyAlignment="1">
      <alignment horizontal="center" vertical="center"/>
      <protection locked="0"/>
    </xf>
    <xf numFmtId="168" fontId="9" fillId="2" borderId="2" xfId="83" applyFont="1" applyFill="1" applyBorder="1" applyAlignment="1">
      <alignment vertical="center"/>
    </xf>
    <xf numFmtId="14" fontId="0" fillId="8" borderId="0" xfId="0" applyNumberFormat="1" applyFill="1">
      <alignment vertical="center"/>
    </xf>
    <xf numFmtId="178" fontId="18" fillId="8" borderId="0" xfId="0" applyNumberFormat="1" applyFont="1" applyFill="1" applyBorder="1" applyAlignment="1">
      <alignment horizontal="right" vertical="center"/>
    </xf>
    <xf numFmtId="178" fontId="18" fillId="7" borderId="0" xfId="0" applyNumberFormat="1" applyFont="1" applyFill="1" applyBorder="1" applyAlignment="1">
      <alignment horizontal="right" vertical="center"/>
    </xf>
    <xf numFmtId="178" fontId="9" fillId="2" borderId="2" xfId="15" applyNumberFormat="1" applyAlignment="1">
      <alignment horizontal="center" vertical="center"/>
    </xf>
    <xf numFmtId="0" fontId="23" fillId="47" borderId="0" xfId="0" applyFont="1" applyFill="1" applyProtection="1">
      <alignment vertical="center"/>
      <protection hidden="1"/>
    </xf>
    <xf numFmtId="0" fontId="18" fillId="47" borderId="0" xfId="0" applyFont="1" applyFill="1" applyBorder="1" applyAlignment="1" applyProtection="1">
      <alignment horizontal="right"/>
      <protection hidden="1"/>
    </xf>
    <xf numFmtId="169" fontId="0" fillId="8" borderId="0" xfId="0" applyNumberFormat="1" applyFill="1">
      <alignment vertical="center"/>
    </xf>
    <xf numFmtId="0" fontId="15" fillId="8" borderId="1" xfId="22" applyFill="1" applyBorder="1">
      <alignment vertical="center"/>
    </xf>
    <xf numFmtId="0" fontId="49" fillId="8" borderId="0" xfId="0" applyFont="1" applyFill="1" applyAlignment="1">
      <alignment horizontal="left"/>
    </xf>
    <xf numFmtId="0" fontId="18" fillId="8" borderId="0" xfId="0" applyFont="1" applyFill="1" applyAlignment="1">
      <alignment horizontal="right"/>
    </xf>
    <xf numFmtId="168" fontId="18" fillId="8" borderId="0" xfId="84" applyNumberFormat="1" applyFont="1" applyFill="1"/>
    <xf numFmtId="0" fontId="3" fillId="8" borderId="0" xfId="3" applyFill="1" applyAlignment="1">
      <alignment horizontal="center"/>
    </xf>
    <xf numFmtId="0" fontId="62" fillId="8" borderId="0" xfId="3" applyFont="1" applyFill="1">
      <alignment vertical="center"/>
    </xf>
    <xf numFmtId="194" fontId="72" fillId="55" borderId="12" xfId="29" applyNumberFormat="1" applyAlignment="1" applyProtection="1">
      <alignment horizontal="center" vertical="center"/>
      <protection locked="0"/>
    </xf>
    <xf numFmtId="0" fontId="5" fillId="0" borderId="0" xfId="0" applyFont="1" applyAlignment="1">
      <alignment horizontal="left" vertical="center" indent="1"/>
    </xf>
    <xf numFmtId="181" fontId="9" fillId="2" borderId="2" xfId="82" applyNumberFormat="1" applyFont="1" applyFill="1" applyBorder="1" applyAlignment="1">
      <alignment horizontal="center" vertical="center"/>
    </xf>
    <xf numFmtId="177" fontId="5" fillId="0" borderId="2" xfId="82" applyNumberFormat="1" applyFont="1" applyBorder="1" applyAlignment="1">
      <alignment vertical="center"/>
    </xf>
    <xf numFmtId="168" fontId="18" fillId="0" borderId="3" xfId="8" applyNumberFormat="1" applyFont="1" applyAlignment="1">
      <alignment vertical="center"/>
    </xf>
    <xf numFmtId="168" fontId="18" fillId="46" borderId="6" xfId="11" applyNumberFormat="1" applyFont="1" applyFill="1" applyAlignment="1">
      <alignment vertical="center"/>
    </xf>
    <xf numFmtId="168" fontId="18" fillId="51" borderId="0" xfId="84" applyNumberFormat="1" applyFont="1" applyFill="1" applyAlignment="1">
      <alignment vertical="center"/>
    </xf>
    <xf numFmtId="168" fontId="18" fillId="52" borderId="6" xfId="11" applyNumberFormat="1" applyFont="1" applyFill="1" applyAlignment="1">
      <alignment vertical="center"/>
    </xf>
    <xf numFmtId="0" fontId="18" fillId="8" borderId="0" xfId="0" applyFont="1" applyFill="1" applyAlignment="1">
      <alignment horizontal="left"/>
    </xf>
    <xf numFmtId="168" fontId="18" fillId="53" borderId="7" xfId="12" applyNumberFormat="1" applyFont="1" applyFill="1" applyAlignment="1">
      <alignment vertical="center"/>
    </xf>
    <xf numFmtId="0" fontId="77" fillId="8" borderId="1" xfId="1" applyFont="1" applyFill="1" applyAlignment="1">
      <alignment horizontal="left"/>
    </xf>
    <xf numFmtId="0" fontId="49" fillId="8" borderId="0" xfId="0" applyFont="1" applyFill="1">
      <alignment vertical="center"/>
    </xf>
    <xf numFmtId="168" fontId="21" fillId="3" borderId="6" xfId="11" applyNumberFormat="1" applyFont="1" applyFill="1" applyAlignment="1">
      <alignment vertical="center"/>
    </xf>
    <xf numFmtId="168" fontId="21" fillId="3" borderId="7" xfId="12" applyNumberFormat="1" applyFont="1" applyFill="1" applyAlignment="1">
      <alignment vertical="center"/>
    </xf>
    <xf numFmtId="0" fontId="6" fillId="8" borderId="0" xfId="6" applyFill="1" applyBorder="1" applyAlignment="1">
      <alignment horizontal="center"/>
    </xf>
    <xf numFmtId="0" fontId="0" fillId="8" borderId="0" xfId="0" applyFill="1" applyAlignment="1"/>
    <xf numFmtId="184" fontId="72" fillId="55" borderId="12" xfId="29" applyNumberFormat="1" applyAlignment="1" applyProtection="1">
      <alignment horizontal="center" vertical="center"/>
      <protection locked="0"/>
    </xf>
    <xf numFmtId="184" fontId="9" fillId="2" borderId="2" xfId="15" applyNumberFormat="1" applyAlignment="1">
      <alignment horizontal="center" vertical="center"/>
    </xf>
    <xf numFmtId="201" fontId="9" fillId="2" borderId="2" xfId="15" applyNumberFormat="1" applyAlignment="1">
      <alignment horizontal="center" vertical="center"/>
    </xf>
    <xf numFmtId="168" fontId="0" fillId="8" borderId="0" xfId="90" applyNumberFormat="1" applyFont="1" applyFill="1" applyBorder="1" applyAlignment="1">
      <alignment vertical="center"/>
    </xf>
    <xf numFmtId="168" fontId="0" fillId="8" borderId="23" xfId="0" applyNumberFormat="1" applyFill="1" applyBorder="1" applyAlignment="1">
      <alignment vertical="center"/>
    </xf>
    <xf numFmtId="0" fontId="69" fillId="8" borderId="0" xfId="0" applyFont="1" applyFill="1">
      <alignment vertical="center"/>
    </xf>
    <xf numFmtId="168" fontId="0" fillId="8" borderId="44" xfId="0" applyNumberFormat="1" applyFont="1" applyFill="1" applyBorder="1" applyAlignment="1">
      <alignment vertical="center"/>
    </xf>
    <xf numFmtId="168" fontId="0" fillId="8" borderId="3" xfId="8" applyNumberFormat="1" applyFont="1" applyFill="1" applyAlignment="1">
      <alignment vertical="center"/>
    </xf>
    <xf numFmtId="0" fontId="6" fillId="8" borderId="0" xfId="6" applyFill="1" applyAlignment="1">
      <alignment horizontal="right"/>
    </xf>
    <xf numFmtId="0" fontId="6" fillId="8" borderId="0" xfId="6" applyFill="1" applyAlignment="1">
      <alignment horizontal="centerContinuous"/>
    </xf>
    <xf numFmtId="0" fontId="75" fillId="8" borderId="0" xfId="0" applyFont="1" applyFill="1">
      <alignment vertical="center"/>
    </xf>
    <xf numFmtId="168" fontId="0" fillId="8" borderId="7" xfId="12" applyNumberFormat="1" applyFont="1" applyFill="1" applyAlignment="1">
      <alignment vertical="center"/>
    </xf>
    <xf numFmtId="2" fontId="0" fillId="8" borderId="0" xfId="0" applyNumberFormat="1" applyFill="1">
      <alignment vertical="center"/>
    </xf>
    <xf numFmtId="177" fontId="9" fillId="2" borderId="2" xfId="15" applyNumberFormat="1">
      <alignment vertical="center"/>
    </xf>
    <xf numFmtId="0" fontId="74" fillId="0" borderId="0" xfId="0" applyFont="1" applyAlignment="1">
      <alignment horizontal="right" vertical="center"/>
    </xf>
    <xf numFmtId="0" fontId="21" fillId="8" borderId="0" xfId="0" applyFont="1" applyFill="1" applyAlignment="1">
      <alignment horizontal="right" vertical="center"/>
    </xf>
    <xf numFmtId="0" fontId="21" fillId="8" borderId="0" xfId="0" applyFont="1" applyFill="1" applyAlignment="1">
      <alignment vertical="center"/>
    </xf>
    <xf numFmtId="0" fontId="16" fillId="8" borderId="0" xfId="0" applyFont="1" applyFill="1">
      <alignment vertical="center"/>
    </xf>
    <xf numFmtId="168" fontId="0" fillId="53" borderId="6" xfId="11" applyNumberFormat="1" applyFont="1" applyFill="1" applyAlignment="1">
      <alignment vertical="center"/>
    </xf>
    <xf numFmtId="0" fontId="6" fillId="0" borderId="0" xfId="6" applyAlignment="1">
      <alignment horizontal="right" vertical="center"/>
    </xf>
    <xf numFmtId="180" fontId="6" fillId="0" borderId="0" xfId="6" applyNumberFormat="1" applyAlignment="1">
      <alignment horizontal="right" vertical="center"/>
    </xf>
    <xf numFmtId="169" fontId="0" fillId="0" borderId="0" xfId="0" applyNumberFormat="1" applyAlignment="1">
      <alignment vertical="center"/>
    </xf>
    <xf numFmtId="168" fontId="0" fillId="8" borderId="7" xfId="83" applyNumberFormat="1" applyFont="1" applyFill="1" applyBorder="1" applyAlignment="1">
      <alignment vertical="center"/>
    </xf>
    <xf numFmtId="180" fontId="6" fillId="0" borderId="0" xfId="6" applyNumberFormat="1" applyAlignment="1">
      <alignment horizontal="left" vertical="center"/>
    </xf>
    <xf numFmtId="180" fontId="6" fillId="0" borderId="0" xfId="6" applyNumberFormat="1" applyAlignment="1">
      <alignment vertical="center"/>
    </xf>
    <xf numFmtId="168" fontId="72" fillId="55" borderId="47" xfId="29" applyNumberFormat="1" applyBorder="1" applyProtection="1">
      <alignment vertical="center"/>
      <protection locked="0"/>
    </xf>
    <xf numFmtId="178" fontId="5" fillId="0" borderId="2" xfId="13" applyNumberFormat="1" applyAlignment="1">
      <alignment vertical="center"/>
    </xf>
    <xf numFmtId="168" fontId="5" fillId="0" borderId="2" xfId="13" applyNumberFormat="1" applyAlignment="1">
      <alignment vertical="center"/>
    </xf>
    <xf numFmtId="197" fontId="18" fillId="8" borderId="0" xfId="0" applyNumberFormat="1" applyFont="1" applyFill="1" applyBorder="1">
      <alignment vertical="center"/>
    </xf>
    <xf numFmtId="0" fontId="0" fillId="8" borderId="0" xfId="0" applyFill="1" applyAlignment="1">
      <alignment horizontal="center"/>
    </xf>
    <xf numFmtId="180" fontId="6" fillId="8" borderId="0" xfId="6" applyNumberFormat="1" applyFill="1" applyAlignment="1">
      <alignment horizontal="left" vertical="center"/>
    </xf>
    <xf numFmtId="14" fontId="0" fillId="8" borderId="0" xfId="0" quotePrefix="1" applyNumberFormat="1" applyFill="1">
      <alignment vertical="center"/>
    </xf>
    <xf numFmtId="182" fontId="5" fillId="0" borderId="2" xfId="13" applyNumberFormat="1">
      <alignment vertical="center"/>
    </xf>
    <xf numFmtId="177" fontId="5" fillId="0" borderId="2" xfId="82" applyNumberFormat="1" applyFont="1" applyBorder="1" applyAlignment="1">
      <alignment horizontal="center" vertical="center"/>
    </xf>
    <xf numFmtId="180" fontId="6" fillId="0" borderId="0" xfId="6" applyNumberFormat="1" applyAlignment="1">
      <alignment horizontal="center" vertical="center"/>
    </xf>
    <xf numFmtId="0" fontId="18" fillId="8" borderId="0" xfId="0" applyFont="1" applyFill="1" applyAlignment="1">
      <alignment horizontal="center" vertical="center"/>
    </xf>
    <xf numFmtId="179" fontId="5" fillId="0" borderId="2" xfId="13" applyNumberFormat="1" applyAlignment="1">
      <alignment vertical="center"/>
    </xf>
    <xf numFmtId="0" fontId="72" fillId="55" borderId="12" xfId="29" applyAlignment="1" applyProtection="1">
      <alignment horizontal="center" vertical="center"/>
      <protection locked="0"/>
    </xf>
    <xf numFmtId="0" fontId="4" fillId="2" borderId="2" xfId="4" applyAlignment="1">
      <alignment horizontal="center" vertical="center"/>
    </xf>
    <xf numFmtId="203" fontId="5" fillId="0" borderId="2" xfId="13" applyNumberFormat="1" applyAlignment="1">
      <alignment horizontal="center" vertical="center"/>
    </xf>
    <xf numFmtId="169" fontId="10" fillId="5" borderId="8" xfId="18" applyAlignment="1"/>
    <xf numFmtId="1" fontId="8" fillId="50" borderId="96" xfId="9" applyNumberFormat="1" applyBorder="1">
      <alignment horizontal="centerContinuous" vertical="center" wrapText="1"/>
    </xf>
    <xf numFmtId="0" fontId="6" fillId="8" borderId="0" xfId="6" applyFill="1" applyAlignment="1">
      <alignment horizontal="center" vertical="center"/>
    </xf>
    <xf numFmtId="0" fontId="80" fillId="8" borderId="0" xfId="0" applyFont="1" applyFill="1">
      <alignment vertical="center"/>
    </xf>
    <xf numFmtId="168" fontId="24" fillId="8" borderId="7" xfId="83" applyNumberFormat="1" applyFont="1" applyFill="1" applyBorder="1" applyAlignment="1">
      <alignment vertical="center"/>
    </xf>
    <xf numFmtId="168" fontId="0" fillId="0" borderId="7" xfId="83" applyNumberFormat="1" applyFont="1" applyBorder="1" applyAlignment="1">
      <alignment vertical="center"/>
    </xf>
    <xf numFmtId="207" fontId="0" fillId="8" borderId="0" xfId="0" applyNumberFormat="1" applyFill="1">
      <alignment vertical="center"/>
    </xf>
    <xf numFmtId="2" fontId="0" fillId="8" borderId="0" xfId="0" quotePrefix="1" applyNumberFormat="1" applyFill="1">
      <alignment vertical="center"/>
    </xf>
    <xf numFmtId="0" fontId="6" fillId="8" borderId="0" xfId="6" applyFill="1" applyProtection="1">
      <protection hidden="1"/>
    </xf>
    <xf numFmtId="169" fontId="0" fillId="8" borderId="0" xfId="0" applyNumberFormat="1" applyFill="1" applyProtection="1">
      <alignment vertical="center"/>
      <protection hidden="1"/>
    </xf>
    <xf numFmtId="0" fontId="0" fillId="0" borderId="0" xfId="0" applyAlignment="1">
      <alignment horizontal="left" vertical="center" indent="1"/>
    </xf>
    <xf numFmtId="0" fontId="74" fillId="8" borderId="0" xfId="0" applyFont="1" applyFill="1" applyAlignment="1">
      <alignment vertical="center"/>
    </xf>
    <xf numFmtId="168" fontId="5" fillId="53" borderId="2" xfId="13" applyNumberFormat="1" applyFill="1">
      <alignment vertical="center"/>
    </xf>
    <xf numFmtId="0" fontId="6" fillId="8" borderId="0" xfId="6" applyFill="1" applyBorder="1"/>
    <xf numFmtId="168" fontId="0" fillId="0" borderId="0" xfId="83" applyNumberFormat="1" applyFont="1" applyBorder="1" applyAlignment="1">
      <alignment vertical="center"/>
    </xf>
    <xf numFmtId="168" fontId="18" fillId="8" borderId="0" xfId="0" applyNumberFormat="1" applyFont="1" applyFill="1" applyAlignment="1">
      <alignment vertical="center"/>
    </xf>
    <xf numFmtId="168" fontId="0" fillId="8" borderId="0" xfId="83" applyNumberFormat="1" applyFont="1" applyFill="1" applyBorder="1" applyAlignment="1">
      <alignment vertical="center"/>
    </xf>
    <xf numFmtId="186" fontId="0" fillId="8" borderId="0" xfId="0" applyNumberFormat="1" applyFill="1" applyBorder="1" applyAlignment="1">
      <alignment vertical="center"/>
    </xf>
    <xf numFmtId="186" fontId="18" fillId="8" borderId="0" xfId="0" applyNumberFormat="1" applyFont="1" applyFill="1" applyAlignment="1">
      <alignment vertical="center"/>
    </xf>
    <xf numFmtId="168" fontId="0" fillId="8" borderId="6" xfId="83" applyNumberFormat="1" applyFont="1" applyFill="1" applyBorder="1" applyAlignment="1">
      <alignment vertical="center"/>
    </xf>
    <xf numFmtId="168" fontId="18" fillId="8" borderId="0" xfId="0" quotePrefix="1" applyNumberFormat="1" applyFont="1" applyFill="1" applyAlignment="1">
      <alignment vertical="center"/>
    </xf>
    <xf numFmtId="186" fontId="0" fillId="8" borderId="0" xfId="0" applyNumberFormat="1" applyFill="1">
      <alignment vertical="center"/>
    </xf>
    <xf numFmtId="209" fontId="6" fillId="8" borderId="0" xfId="6" applyNumberFormat="1" applyFill="1" applyAlignment="1">
      <alignment vertical="center"/>
    </xf>
    <xf numFmtId="168" fontId="21" fillId="3" borderId="3" xfId="8" applyNumberFormat="1" applyFont="1" applyFill="1" applyAlignment="1">
      <alignment vertical="center"/>
    </xf>
    <xf numFmtId="168" fontId="0" fillId="3" borderId="0" xfId="0" applyNumberFormat="1" applyFill="1" applyAlignment="1">
      <alignment vertical="center"/>
    </xf>
    <xf numFmtId="168" fontId="21" fillId="8" borderId="0" xfId="0" applyNumberFormat="1" applyFont="1" applyFill="1" applyAlignment="1">
      <alignment vertical="center"/>
    </xf>
    <xf numFmtId="0" fontId="5" fillId="8" borderId="1" xfId="1" applyFont="1" applyFill="1" applyAlignment="1">
      <alignment horizontal="left"/>
    </xf>
    <xf numFmtId="0" fontId="0" fillId="8" borderId="0" xfId="0" applyFill="1" applyAlignment="1">
      <alignment horizontal="left" vertical="center"/>
    </xf>
    <xf numFmtId="168" fontId="0" fillId="8" borderId="5" xfId="10" applyNumberFormat="1" applyFont="1" applyFill="1" applyAlignment="1">
      <alignment vertical="center"/>
    </xf>
    <xf numFmtId="168" fontId="21" fillId="52" borderId="7" xfId="12" applyNumberFormat="1" applyFont="1" applyFill="1" applyAlignment="1">
      <alignment vertical="center"/>
    </xf>
    <xf numFmtId="0" fontId="0" fillId="0" borderId="0" xfId="0" applyAlignment="1">
      <alignment vertical="center"/>
    </xf>
    <xf numFmtId="178" fontId="5" fillId="0" borderId="2" xfId="13" applyNumberFormat="1" applyAlignment="1">
      <alignment horizontal="center" vertical="center"/>
    </xf>
    <xf numFmtId="0" fontId="5" fillId="8" borderId="0" xfId="0" applyFont="1" applyFill="1" applyProtection="1">
      <alignment vertical="center"/>
    </xf>
    <xf numFmtId="0" fontId="0" fillId="8" borderId="0" xfId="0" applyFont="1" applyFill="1" applyBorder="1" applyAlignment="1" applyProtection="1">
      <alignment vertical="center"/>
    </xf>
    <xf numFmtId="177" fontId="18" fillId="8" borderId="0" xfId="80" applyFill="1" applyBorder="1" applyProtection="1"/>
    <xf numFmtId="180" fontId="0" fillId="8" borderId="0" xfId="0" applyNumberFormat="1" applyFill="1" applyAlignment="1" applyProtection="1">
      <alignment horizontal="left" vertical="center"/>
    </xf>
    <xf numFmtId="177" fontId="71" fillId="8" borderId="0" xfId="80" applyFont="1" applyFill="1" applyBorder="1" applyAlignment="1" applyProtection="1">
      <alignment vertical="center"/>
    </xf>
    <xf numFmtId="177" fontId="18" fillId="8" borderId="0" xfId="80" applyFill="1" applyBorder="1" applyAlignment="1" applyProtection="1">
      <alignment vertical="center"/>
    </xf>
    <xf numFmtId="0" fontId="23" fillId="8" borderId="0" xfId="0" applyFont="1" applyFill="1" applyAlignment="1">
      <alignment vertical="center"/>
    </xf>
    <xf numFmtId="204" fontId="18" fillId="8" borderId="0" xfId="80" applyNumberFormat="1" applyFill="1" applyBorder="1" applyAlignment="1" applyProtection="1">
      <alignment vertical="center"/>
    </xf>
    <xf numFmtId="180" fontId="49" fillId="8" borderId="0" xfId="0" applyNumberFormat="1" applyFont="1" applyFill="1" applyAlignment="1">
      <alignment vertical="center"/>
    </xf>
    <xf numFmtId="207" fontId="5" fillId="8" borderId="2" xfId="13" applyNumberFormat="1" applyFill="1">
      <alignment vertical="center"/>
    </xf>
    <xf numFmtId="168" fontId="18" fillId="8" borderId="0" xfId="83" applyFont="1" applyFill="1" applyAlignment="1">
      <alignment vertical="center"/>
    </xf>
    <xf numFmtId="0" fontId="18" fillId="8" borderId="0" xfId="0" applyFont="1" applyFill="1" applyAlignment="1">
      <alignment horizontal="right" vertical="center"/>
    </xf>
    <xf numFmtId="168" fontId="18" fillId="8" borderId="6" xfId="11" applyNumberFormat="1" applyFont="1" applyFill="1" applyAlignment="1">
      <alignment vertical="center"/>
    </xf>
    <xf numFmtId="168" fontId="91" fillId="55" borderId="12" xfId="29" applyNumberFormat="1" applyFont="1" applyProtection="1">
      <alignment vertical="center"/>
      <protection locked="0"/>
    </xf>
    <xf numFmtId="0" fontId="0" fillId="8" borderId="0" xfId="0" quotePrefix="1" applyFill="1" applyAlignment="1">
      <alignment horizontal="right" vertical="center"/>
    </xf>
    <xf numFmtId="181" fontId="4" fillId="2" borderId="2" xfId="4" applyNumberFormat="1" applyAlignment="1">
      <alignment vertical="center"/>
    </xf>
    <xf numFmtId="168" fontId="16" fillId="53" borderId="97" xfId="0" applyNumberFormat="1" applyFont="1" applyFill="1" applyBorder="1">
      <alignment vertical="center"/>
    </xf>
    <xf numFmtId="168" fontId="0" fillId="0" borderId="0" xfId="83" applyNumberFormat="1" applyFont="1" applyAlignment="1"/>
    <xf numFmtId="0" fontId="0" fillId="0" borderId="0" xfId="0" applyAlignment="1"/>
    <xf numFmtId="0" fontId="0" fillId="8" borderId="0" xfId="0" applyFill="1" applyAlignment="1"/>
    <xf numFmtId="168" fontId="81" fillId="50" borderId="79" xfId="9" applyNumberFormat="1" applyFont="1" applyBorder="1" applyAlignment="1">
      <alignment horizontal="center" vertical="center" wrapText="1"/>
    </xf>
    <xf numFmtId="171" fontId="65" fillId="0" borderId="78" xfId="30" applyBorder="1" applyAlignment="1">
      <alignment horizontal="center" vertical="center"/>
    </xf>
    <xf numFmtId="0" fontId="81" fillId="50" borderId="4" xfId="9" applyFont="1" applyAlignment="1">
      <alignment horizontal="center" vertical="center" wrapText="1"/>
    </xf>
    <xf numFmtId="168" fontId="81" fillId="50" borderId="25" xfId="9" applyNumberFormat="1" applyFont="1" applyBorder="1" applyAlignment="1">
      <alignment horizontal="center" vertical="center"/>
    </xf>
    <xf numFmtId="181" fontId="50" fillId="3" borderId="44" xfId="80" applyNumberFormat="1" applyFont="1" applyFill="1" applyBorder="1" applyAlignment="1"/>
    <xf numFmtId="168" fontId="0" fillId="0" borderId="79" xfId="83" applyNumberFormat="1" applyFont="1" applyBorder="1" applyAlignment="1">
      <alignment vertical="center"/>
    </xf>
    <xf numFmtId="0" fontId="0" fillId="0" borderId="0" xfId="0" applyAlignment="1">
      <alignment vertical="center"/>
    </xf>
    <xf numFmtId="9" fontId="0" fillId="8" borderId="0" xfId="0" applyNumberFormat="1" applyFill="1" applyAlignment="1">
      <alignment horizontal="center"/>
    </xf>
    <xf numFmtId="0" fontId="0" fillId="0" borderId="56" xfId="0" applyBorder="1" applyAlignment="1">
      <alignment vertical="center"/>
    </xf>
    <xf numFmtId="0" fontId="0" fillId="0" borderId="57" xfId="0" applyBorder="1" applyAlignment="1">
      <alignment vertical="center"/>
    </xf>
    <xf numFmtId="168" fontId="0" fillId="46" borderId="0" xfId="0" applyNumberFormat="1" applyFill="1" applyAlignment="1">
      <alignment vertical="center"/>
    </xf>
    <xf numFmtId="0" fontId="0" fillId="0" borderId="64" xfId="0" applyBorder="1" applyAlignment="1">
      <alignment vertical="center"/>
    </xf>
    <xf numFmtId="168" fontId="0" fillId="0" borderId="58" xfId="83" applyNumberFormat="1" applyFont="1" applyBorder="1" applyAlignment="1">
      <alignment vertical="center"/>
    </xf>
    <xf numFmtId="168" fontId="0" fillId="0" borderId="59" xfId="83" applyNumberFormat="1" applyFont="1" applyBorder="1" applyAlignment="1">
      <alignment vertical="center"/>
    </xf>
    <xf numFmtId="168" fontId="0" fillId="8" borderId="58" xfId="83" applyNumberFormat="1" applyFont="1" applyFill="1" applyBorder="1" applyAlignment="1">
      <alignment vertical="center"/>
    </xf>
    <xf numFmtId="168" fontId="0" fillId="0" borderId="65" xfId="83" applyNumberFormat="1" applyFont="1" applyBorder="1" applyAlignment="1">
      <alignment vertical="center"/>
    </xf>
    <xf numFmtId="168" fontId="21" fillId="3" borderId="69" xfId="8" applyNumberFormat="1" applyFont="1" applyFill="1" applyBorder="1" applyAlignment="1">
      <alignment vertical="center"/>
    </xf>
    <xf numFmtId="168" fontId="21" fillId="3" borderId="70" xfId="8" applyNumberFormat="1" applyFont="1" applyFill="1" applyBorder="1" applyAlignment="1">
      <alignment vertical="center"/>
    </xf>
    <xf numFmtId="168" fontId="21" fillId="3" borderId="71" xfId="8" applyNumberFormat="1" applyFont="1" applyFill="1" applyBorder="1" applyAlignment="1">
      <alignment vertical="center"/>
    </xf>
    <xf numFmtId="0" fontId="0" fillId="0" borderId="58" xfId="0" applyBorder="1" applyAlignment="1">
      <alignment vertical="center"/>
    </xf>
    <xf numFmtId="0" fontId="0" fillId="0" borderId="59" xfId="0" applyBorder="1" applyAlignment="1">
      <alignment vertical="center"/>
    </xf>
    <xf numFmtId="0" fontId="0" fillId="0" borderId="65" xfId="0" applyBorder="1" applyAlignment="1">
      <alignment vertical="center"/>
    </xf>
    <xf numFmtId="0" fontId="0" fillId="46" borderId="0" xfId="0" applyFill="1" applyAlignment="1">
      <alignment vertical="center"/>
    </xf>
    <xf numFmtId="0" fontId="0" fillId="8" borderId="58" xfId="0" applyFill="1" applyBorder="1" applyAlignment="1">
      <alignment vertical="center"/>
    </xf>
    <xf numFmtId="168" fontId="0" fillId="0" borderId="58" xfId="0" applyNumberFormat="1" applyBorder="1" applyAlignment="1">
      <alignment vertical="center"/>
    </xf>
    <xf numFmtId="168" fontId="0" fillId="0" borderId="59" xfId="0" applyNumberFormat="1" applyBorder="1" applyAlignment="1">
      <alignment vertical="center"/>
    </xf>
    <xf numFmtId="168" fontId="0" fillId="0" borderId="65" xfId="0" applyNumberFormat="1" applyBorder="1" applyAlignment="1">
      <alignment vertical="center"/>
    </xf>
    <xf numFmtId="168" fontId="0" fillId="0" borderId="62" xfId="12" applyNumberFormat="1" applyFont="1" applyBorder="1" applyAlignment="1">
      <alignment vertical="center"/>
    </xf>
    <xf numFmtId="168" fontId="0" fillId="0" borderId="63" xfId="12" applyNumberFormat="1" applyFont="1" applyBorder="1" applyAlignment="1">
      <alignment vertical="center"/>
    </xf>
    <xf numFmtId="168" fontId="0" fillId="46" borderId="7" xfId="12" applyNumberFormat="1" applyFont="1" applyFill="1" applyAlignment="1">
      <alignment vertical="center"/>
    </xf>
    <xf numFmtId="168" fontId="0" fillId="0" borderId="67" xfId="12" applyNumberFormat="1" applyFont="1" applyBorder="1" applyAlignment="1">
      <alignment vertical="center"/>
    </xf>
    <xf numFmtId="0" fontId="0" fillId="3" borderId="0" xfId="0" applyFont="1" applyFill="1">
      <alignment vertical="center"/>
    </xf>
    <xf numFmtId="0" fontId="0" fillId="3" borderId="0" xfId="0" applyFont="1" applyFill="1" applyAlignment="1">
      <alignment horizontal="left" vertical="center" indent="1"/>
    </xf>
    <xf numFmtId="168" fontId="24" fillId="3" borderId="3" xfId="8" applyNumberFormat="1" applyFont="1" applyFill="1" applyAlignment="1">
      <alignment vertical="center"/>
    </xf>
    <xf numFmtId="168" fontId="24" fillId="3" borderId="69" xfId="8" applyNumberFormat="1" applyFont="1" applyFill="1" applyBorder="1" applyAlignment="1">
      <alignment vertical="center"/>
    </xf>
    <xf numFmtId="168" fontId="24" fillId="3" borderId="70" xfId="8" applyNumberFormat="1" applyFont="1" applyFill="1" applyBorder="1" applyAlignment="1">
      <alignment vertical="center"/>
    </xf>
    <xf numFmtId="168" fontId="24" fillId="3" borderId="71" xfId="8" applyNumberFormat="1" applyFont="1" applyFill="1" applyBorder="1" applyAlignment="1">
      <alignment vertical="center"/>
    </xf>
    <xf numFmtId="0" fontId="0" fillId="8" borderId="59" xfId="0" applyFill="1" applyBorder="1" applyAlignment="1">
      <alignment vertical="center"/>
    </xf>
    <xf numFmtId="0" fontId="0" fillId="8" borderId="65" xfId="0" applyFill="1" applyBorder="1" applyAlignment="1">
      <alignment vertical="center"/>
    </xf>
    <xf numFmtId="0" fontId="0" fillId="0" borderId="0" xfId="0" applyFill="1" applyBorder="1" applyAlignment="1">
      <alignment horizontal="left" vertical="center" indent="1"/>
    </xf>
    <xf numFmtId="168" fontId="0" fillId="8" borderId="65" xfId="83" applyNumberFormat="1" applyFont="1" applyFill="1" applyBorder="1" applyAlignment="1">
      <alignment vertical="center"/>
    </xf>
    <xf numFmtId="168" fontId="0" fillId="8" borderId="59" xfId="83" applyNumberFormat="1" applyFont="1" applyFill="1" applyBorder="1" applyAlignment="1">
      <alignment vertical="center"/>
    </xf>
    <xf numFmtId="168" fontId="21" fillId="3" borderId="60" xfId="11" applyNumberFormat="1" applyFont="1" applyFill="1" applyBorder="1" applyAlignment="1">
      <alignment vertical="center"/>
    </xf>
    <xf numFmtId="168" fontId="21" fillId="3" borderId="61" xfId="11" applyNumberFormat="1" applyFont="1" applyFill="1" applyBorder="1" applyAlignment="1">
      <alignment vertical="center"/>
    </xf>
    <xf numFmtId="168" fontId="21" fillId="3" borderId="66" xfId="11" applyNumberFormat="1" applyFont="1" applyFill="1" applyBorder="1" applyAlignment="1">
      <alignment vertical="center"/>
    </xf>
    <xf numFmtId="168" fontId="21" fillId="3" borderId="62" xfId="12" applyNumberFormat="1" applyFont="1" applyFill="1" applyBorder="1" applyAlignment="1">
      <alignment vertical="center"/>
    </xf>
    <xf numFmtId="168" fontId="21" fillId="3" borderId="63" xfId="12" applyNumberFormat="1" applyFont="1" applyFill="1" applyBorder="1" applyAlignment="1">
      <alignment vertical="center"/>
    </xf>
    <xf numFmtId="168" fontId="21" fillId="3" borderId="67" xfId="12" applyNumberFormat="1" applyFont="1" applyFill="1" applyBorder="1" applyAlignment="1">
      <alignment vertical="center"/>
    </xf>
    <xf numFmtId="168" fontId="0" fillId="3" borderId="58" xfId="0" applyNumberFormat="1" applyFill="1" applyBorder="1" applyAlignment="1">
      <alignment vertical="center"/>
    </xf>
    <xf numFmtId="168" fontId="0" fillId="3" borderId="59" xfId="0" applyNumberFormat="1" applyFill="1" applyBorder="1" applyAlignment="1">
      <alignment vertical="center"/>
    </xf>
    <xf numFmtId="168" fontId="0" fillId="3" borderId="65" xfId="0" applyNumberFormat="1" applyFill="1" applyBorder="1" applyAlignment="1">
      <alignment vertical="center"/>
    </xf>
    <xf numFmtId="168" fontId="0" fillId="0" borderId="68" xfId="0" applyNumberFormat="1" applyBorder="1" applyAlignment="1">
      <alignment vertical="center"/>
    </xf>
    <xf numFmtId="168" fontId="0" fillId="0" borderId="74" xfId="0" applyNumberFormat="1" applyBorder="1" applyAlignment="1">
      <alignment vertical="center"/>
    </xf>
    <xf numFmtId="168" fontId="0" fillId="0" borderId="75" xfId="0" applyNumberFormat="1" applyBorder="1" applyAlignment="1">
      <alignment vertical="center"/>
    </xf>
    <xf numFmtId="168" fontId="0" fillId="46" borderId="68" xfId="0" applyNumberFormat="1" applyFill="1" applyBorder="1" applyAlignment="1">
      <alignment vertical="center"/>
    </xf>
    <xf numFmtId="168" fontId="0" fillId="0" borderId="77" xfId="0" applyNumberFormat="1" applyBorder="1" applyAlignment="1">
      <alignment vertical="center"/>
    </xf>
    <xf numFmtId="168" fontId="21" fillId="8" borderId="58" xfId="0" applyNumberFormat="1" applyFont="1" applyFill="1" applyBorder="1" applyAlignment="1">
      <alignment vertical="center"/>
    </xf>
    <xf numFmtId="168" fontId="21" fillId="8" borderId="59" xfId="0" applyNumberFormat="1" applyFont="1" applyFill="1" applyBorder="1" applyAlignment="1">
      <alignment vertical="center"/>
    </xf>
    <xf numFmtId="168" fontId="21" fillId="46" borderId="0" xfId="0" applyNumberFormat="1" applyFont="1" applyFill="1" applyAlignment="1">
      <alignment vertical="center"/>
    </xf>
    <xf numFmtId="168" fontId="21" fillId="8" borderId="65" xfId="0" applyNumberFormat="1" applyFont="1" applyFill="1" applyBorder="1" applyAlignment="1">
      <alignment vertical="center"/>
    </xf>
    <xf numFmtId="0" fontId="21" fillId="0" borderId="0" xfId="0" applyFont="1" applyAlignment="1">
      <alignment horizontal="right" vertical="center"/>
    </xf>
    <xf numFmtId="168" fontId="21" fillId="0" borderId="68" xfId="0" applyNumberFormat="1" applyFont="1" applyBorder="1" applyAlignment="1">
      <alignment horizontal="right" vertical="center"/>
    </xf>
    <xf numFmtId="0" fontId="78" fillId="50" borderId="4" xfId="9" applyFont="1" applyAlignment="1">
      <alignment horizontal="centerContinuous" vertical="center" wrapText="1"/>
    </xf>
    <xf numFmtId="0" fontId="78" fillId="50" borderId="52" xfId="9" applyFont="1" applyBorder="1" applyAlignment="1">
      <alignment horizontal="centerContinuous" vertical="center" wrapText="1"/>
    </xf>
    <xf numFmtId="0" fontId="8" fillId="50" borderId="105" xfId="9" applyBorder="1">
      <alignment horizontal="centerContinuous" vertical="center" wrapText="1"/>
    </xf>
    <xf numFmtId="0" fontId="8" fillId="50" borderId="105" xfId="9" applyBorder="1" applyAlignment="1">
      <alignment horizontal="centerContinuous" vertical="center" wrapText="1"/>
    </xf>
    <xf numFmtId="0" fontId="44" fillId="50" borderId="91" xfId="0" applyNumberFormat="1" applyFont="1" applyFill="1" applyBorder="1" applyAlignment="1">
      <alignment vertical="center"/>
    </xf>
    <xf numFmtId="0" fontId="44" fillId="50" borderId="92" xfId="0" applyNumberFormat="1" applyFont="1" applyFill="1" applyBorder="1" applyAlignment="1">
      <alignment vertical="center"/>
    </xf>
    <xf numFmtId="0" fontId="44" fillId="50" borderId="93" xfId="0" applyNumberFormat="1" applyFont="1" applyFill="1" applyBorder="1" applyAlignment="1">
      <alignment vertical="center"/>
    </xf>
    <xf numFmtId="0" fontId="5" fillId="50" borderId="92" xfId="0" applyNumberFormat="1" applyFont="1" applyFill="1" applyBorder="1" applyAlignment="1">
      <alignment vertical="center"/>
    </xf>
    <xf numFmtId="0" fontId="5" fillId="50" borderId="93" xfId="0" applyNumberFormat="1" applyFont="1" applyFill="1" applyBorder="1" applyAlignment="1">
      <alignment vertical="center"/>
    </xf>
    <xf numFmtId="168" fontId="81" fillId="50" borderId="79" xfId="9" applyNumberFormat="1" applyFont="1" applyBorder="1" applyAlignment="1">
      <alignment horizontal="center" vertical="center"/>
    </xf>
    <xf numFmtId="0" fontId="0" fillId="0" borderId="0" xfId="0" quotePrefix="1" applyAlignment="1">
      <alignment vertical="center"/>
    </xf>
    <xf numFmtId="0" fontId="5" fillId="0" borderId="0" xfId="0" applyFont="1" applyAlignment="1">
      <alignment vertical="center"/>
    </xf>
    <xf numFmtId="168" fontId="21" fillId="3" borderId="44" xfId="12" applyNumberFormat="1" applyFont="1" applyFill="1" applyBorder="1" applyAlignment="1">
      <alignment vertical="center"/>
    </xf>
    <xf numFmtId="181" fontId="18" fillId="53" borderId="0" xfId="80" applyNumberFormat="1" applyFill="1" applyAlignment="1">
      <alignment vertical="center"/>
    </xf>
    <xf numFmtId="181" fontId="50" fillId="3" borderId="44" xfId="80" applyNumberFormat="1" applyFont="1" applyFill="1" applyBorder="1" applyAlignment="1">
      <alignment vertical="center"/>
    </xf>
    <xf numFmtId="205" fontId="8" fillId="50" borderId="100" xfId="9" applyNumberFormat="1" applyBorder="1" applyAlignment="1">
      <alignment horizontal="center" vertical="center"/>
    </xf>
    <xf numFmtId="0" fontId="0" fillId="0" borderId="0" xfId="0" applyBorder="1" applyAlignment="1">
      <alignment horizontal="center"/>
    </xf>
    <xf numFmtId="0" fontId="17" fillId="0" borderId="80" xfId="0" applyFont="1" applyBorder="1" applyAlignment="1">
      <alignment vertical="center"/>
    </xf>
    <xf numFmtId="0" fontId="0" fillId="0" borderId="101" xfId="0" applyBorder="1" applyAlignment="1">
      <alignment vertical="center"/>
    </xf>
    <xf numFmtId="0" fontId="17" fillId="0" borderId="0" xfId="0" applyFont="1" applyFill="1" applyBorder="1" applyAlignment="1">
      <alignment horizontal="left" vertical="center" indent="1"/>
    </xf>
    <xf numFmtId="0" fontId="84" fillId="0" borderId="98" xfId="0" applyFont="1" applyBorder="1" applyAlignment="1">
      <alignment horizontal="right" vertical="center"/>
    </xf>
    <xf numFmtId="168" fontId="0" fillId="8" borderId="0" xfId="83" applyNumberFormat="1" applyFont="1" applyFill="1" applyBorder="1" applyAlignment="1">
      <alignment horizontal="center" vertical="center"/>
    </xf>
    <xf numFmtId="181" fontId="69" fillId="0" borderId="80" xfId="80" applyNumberFormat="1" applyFont="1" applyBorder="1" applyAlignment="1">
      <alignment horizontal="center" vertical="center"/>
    </xf>
    <xf numFmtId="168" fontId="0" fillId="8" borderId="82" xfId="83" applyNumberFormat="1" applyFont="1" applyFill="1" applyBorder="1" applyAlignment="1">
      <alignment horizontal="center" vertical="center"/>
    </xf>
    <xf numFmtId="181" fontId="69" fillId="8" borderId="80" xfId="80" applyNumberFormat="1" applyFont="1" applyFill="1" applyBorder="1" applyAlignment="1">
      <alignment horizontal="center" vertical="center"/>
    </xf>
    <xf numFmtId="168" fontId="0" fillId="0" borderId="0" xfId="83" applyNumberFormat="1" applyFont="1" applyBorder="1" applyAlignment="1">
      <alignment horizontal="center" vertical="center"/>
    </xf>
    <xf numFmtId="168" fontId="0" fillId="0" borderId="82" xfId="83" applyNumberFormat="1" applyFont="1" applyBorder="1" applyAlignment="1">
      <alignment horizontal="center" vertical="center"/>
    </xf>
    <xf numFmtId="168" fontId="21" fillId="53" borderId="0" xfId="11" applyNumberFormat="1" applyFont="1" applyFill="1" applyBorder="1" applyAlignment="1">
      <alignment horizontal="center" vertical="center"/>
    </xf>
    <xf numFmtId="181" fontId="69" fillId="53" borderId="80" xfId="80" applyNumberFormat="1" applyFont="1" applyFill="1" applyBorder="1" applyAlignment="1">
      <alignment horizontal="center" vertical="center"/>
    </xf>
    <xf numFmtId="168" fontId="21" fillId="53" borderId="82" xfId="11" applyNumberFormat="1" applyFont="1" applyFill="1" applyBorder="1" applyAlignment="1">
      <alignment horizontal="center" vertical="center"/>
    </xf>
    <xf numFmtId="181" fontId="88" fillId="53" borderId="80" xfId="80" applyNumberFormat="1" applyFont="1" applyFill="1" applyBorder="1" applyAlignment="1">
      <alignment horizontal="center" vertical="center"/>
    </xf>
    <xf numFmtId="168" fontId="21" fillId="3" borderId="44" xfId="12" applyNumberFormat="1" applyFont="1" applyFill="1" applyBorder="1" applyAlignment="1">
      <alignment horizontal="center" vertical="center"/>
    </xf>
    <xf numFmtId="181" fontId="88" fillId="3" borderId="81" xfId="80" applyNumberFormat="1" applyFont="1" applyFill="1" applyBorder="1" applyAlignment="1">
      <alignment horizontal="center" vertical="center"/>
    </xf>
    <xf numFmtId="168" fontId="21" fillId="3" borderId="102" xfId="12" applyNumberFormat="1" applyFont="1" applyFill="1" applyBorder="1" applyAlignment="1">
      <alignment horizontal="center" vertical="center"/>
    </xf>
    <xf numFmtId="181" fontId="69" fillId="0" borderId="80" xfId="80" applyNumberFormat="1" applyFont="1" applyBorder="1" applyAlignment="1">
      <alignment vertical="center"/>
    </xf>
    <xf numFmtId="0" fontId="8" fillId="50" borderId="105" xfId="9" applyNumberFormat="1" applyBorder="1">
      <alignment horizontal="centerContinuous" vertical="center" wrapText="1"/>
    </xf>
    <xf numFmtId="210" fontId="21" fillId="8" borderId="99" xfId="83" applyNumberFormat="1" applyFont="1" applyFill="1" applyBorder="1" applyAlignment="1">
      <alignment horizontal="centerContinuous" vertical="center"/>
    </xf>
    <xf numFmtId="168" fontId="5" fillId="0" borderId="2" xfId="83" applyFont="1" applyBorder="1" applyAlignment="1">
      <alignment vertical="center"/>
    </xf>
    <xf numFmtId="0" fontId="0" fillId="0" borderId="0" xfId="0" quotePrefix="1" applyBorder="1" applyAlignment="1">
      <alignment vertical="center"/>
    </xf>
    <xf numFmtId="14" fontId="0" fillId="0" borderId="0" xfId="0" applyNumberFormat="1" applyBorder="1" applyAlignment="1">
      <alignment vertical="center"/>
    </xf>
    <xf numFmtId="168" fontId="5" fillId="0" borderId="106" xfId="83" applyFont="1" applyBorder="1" applyAlignment="1">
      <alignment vertical="center"/>
    </xf>
    <xf numFmtId="168" fontId="21" fillId="53" borderId="0" xfId="83" applyNumberFormat="1" applyFont="1" applyFill="1" applyAlignment="1">
      <alignment vertical="center"/>
    </xf>
    <xf numFmtId="181" fontId="51" fillId="53" borderId="0" xfId="80" applyNumberFormat="1" applyFont="1" applyFill="1" applyAlignment="1">
      <alignment vertical="center"/>
    </xf>
    <xf numFmtId="181" fontId="18" fillId="0" borderId="0" xfId="80" applyNumberFormat="1" applyAlignment="1">
      <alignment vertical="center"/>
    </xf>
    <xf numFmtId="168" fontId="21" fillId="53" borderId="0" xfId="11" applyNumberFormat="1" applyFont="1" applyFill="1" applyBorder="1" applyAlignment="1">
      <alignment vertical="center"/>
    </xf>
    <xf numFmtId="181" fontId="50" fillId="53" borderId="0" xfId="80" applyNumberFormat="1" applyFont="1" applyFill="1" applyBorder="1" applyAlignment="1">
      <alignment vertical="center"/>
    </xf>
    <xf numFmtId="168" fontId="21" fillId="3" borderId="44" xfId="83" applyNumberFormat="1" applyFont="1" applyFill="1" applyBorder="1" applyAlignment="1">
      <alignment vertical="center"/>
    </xf>
    <xf numFmtId="181" fontId="18" fillId="0" borderId="2" xfId="80" applyNumberFormat="1" applyBorder="1" applyAlignment="1">
      <alignment vertical="center"/>
    </xf>
    <xf numFmtId="168" fontId="24" fillId="0" borderId="0" xfId="83" applyNumberFormat="1" applyFont="1" applyAlignment="1">
      <alignment vertical="center"/>
    </xf>
    <xf numFmtId="168" fontId="5" fillId="0" borderId="49" xfId="13" applyNumberFormat="1" applyBorder="1" applyAlignment="1">
      <alignment vertical="center"/>
    </xf>
    <xf numFmtId="200" fontId="51" fillId="53" borderId="105" xfId="0" applyNumberFormat="1" applyFont="1" applyFill="1" applyBorder="1" applyAlignment="1">
      <alignment horizontal="center" vertical="center"/>
    </xf>
    <xf numFmtId="168" fontId="16" fillId="3" borderId="2" xfId="13" applyNumberFormat="1" applyFont="1" applyFill="1" applyAlignment="1">
      <alignment vertical="center"/>
    </xf>
    <xf numFmtId="181" fontId="16" fillId="3" borderId="2" xfId="80" applyNumberFormat="1" applyFont="1" applyFill="1" applyBorder="1" applyAlignment="1">
      <alignment vertical="center"/>
    </xf>
    <xf numFmtId="0" fontId="92" fillId="0" borderId="0" xfId="2" applyFont="1" applyBorder="1">
      <alignment vertical="center"/>
    </xf>
    <xf numFmtId="0" fontId="3" fillId="0" borderId="0" xfId="3" applyBorder="1" applyAlignment="1">
      <alignment horizontal="right" vertical="center"/>
    </xf>
    <xf numFmtId="0" fontId="6" fillId="0" borderId="0" xfId="6" applyAlignment="1" applyProtection="1">
      <alignment vertical="center"/>
    </xf>
    <xf numFmtId="0" fontId="0" fillId="8" borderId="0" xfId="0" applyFill="1" applyAlignment="1" applyProtection="1">
      <alignment vertical="center"/>
    </xf>
    <xf numFmtId="0" fontId="0" fillId="0" borderId="0" xfId="0" applyAlignment="1" applyProtection="1">
      <alignment vertical="center"/>
    </xf>
    <xf numFmtId="14" fontId="72" fillId="55" borderId="12" xfId="29" applyNumberFormat="1" applyAlignment="1" applyProtection="1">
      <alignment horizontal="center" vertical="center"/>
      <protection locked="0"/>
    </xf>
    <xf numFmtId="0" fontId="15" fillId="8" borderId="0" xfId="22" applyFill="1" applyBorder="1">
      <alignment vertical="center"/>
    </xf>
    <xf numFmtId="0" fontId="87" fillId="8" borderId="0" xfId="0" applyFont="1" applyFill="1" applyAlignment="1" applyProtection="1">
      <alignment horizontal="center"/>
    </xf>
    <xf numFmtId="202" fontId="72" fillId="55" borderId="12" xfId="29" applyNumberFormat="1" applyAlignment="1" applyProtection="1">
      <alignment horizontal="center" vertical="center"/>
      <protection locked="0"/>
    </xf>
    <xf numFmtId="14" fontId="5" fillId="0" borderId="2" xfId="13" applyNumberFormat="1" applyAlignment="1">
      <alignment horizontal="center" vertical="center"/>
    </xf>
    <xf numFmtId="0" fontId="14" fillId="8" borderId="0" xfId="0" applyFont="1" applyFill="1" applyBorder="1">
      <alignment vertical="center"/>
    </xf>
    <xf numFmtId="0" fontId="5" fillId="8" borderId="0" xfId="0" applyFont="1" applyFill="1" applyAlignment="1"/>
    <xf numFmtId="0" fontId="5" fillId="0" borderId="5" xfId="13" applyBorder="1">
      <alignment vertical="center"/>
    </xf>
    <xf numFmtId="205" fontId="8" fillId="50" borderId="105" xfId="9" applyNumberFormat="1" applyBorder="1">
      <alignment horizontal="centerContinuous" vertical="center" wrapText="1"/>
    </xf>
    <xf numFmtId="177" fontId="0" fillId="8" borderId="0" xfId="82" applyNumberFormat="1" applyFont="1" applyFill="1" applyAlignment="1">
      <alignment vertical="center"/>
    </xf>
    <xf numFmtId="2" fontId="0" fillId="8" borderId="0" xfId="0" applyNumberFormat="1" applyFill="1" applyProtection="1">
      <alignment vertical="center"/>
      <protection hidden="1"/>
    </xf>
    <xf numFmtId="203" fontId="72" fillId="55" borderId="12" xfId="29" applyNumberFormat="1" applyAlignment="1">
      <alignment horizontal="center" vertical="center"/>
      <protection locked="0"/>
    </xf>
    <xf numFmtId="168" fontId="5" fillId="0" borderId="2" xfId="83" applyFont="1" applyBorder="1" applyAlignment="1">
      <alignment horizontal="center" vertical="center"/>
    </xf>
    <xf numFmtId="0" fontId="23" fillId="8" borderId="0" xfId="0" applyFont="1" applyFill="1" applyAlignment="1">
      <alignment horizontal="left" vertical="center"/>
    </xf>
    <xf numFmtId="0" fontId="65" fillId="56" borderId="10" xfId="0" applyFont="1" applyFill="1" applyBorder="1" applyAlignment="1">
      <alignment horizontal="center" vertical="center"/>
    </xf>
    <xf numFmtId="183" fontId="72" fillId="55" borderId="12" xfId="29" applyNumberFormat="1" applyAlignment="1">
      <alignment horizontal="center" vertical="center"/>
      <protection locked="0"/>
    </xf>
    <xf numFmtId="2" fontId="5" fillId="0" borderId="0" xfId="0" applyNumberFormat="1" applyFont="1" applyFill="1" applyBorder="1" applyAlignment="1" applyProtection="1">
      <alignment horizontal="left" vertical="center" indent="1"/>
    </xf>
    <xf numFmtId="0" fontId="24" fillId="0" borderId="0" xfId="92"/>
    <xf numFmtId="0" fontId="24" fillId="49" borderId="0" xfId="92" applyFill="1"/>
    <xf numFmtId="0" fontId="24" fillId="8" borderId="43" xfId="92" applyFill="1" applyBorder="1"/>
    <xf numFmtId="0" fontId="24" fillId="8" borderId="42" xfId="92" applyFill="1" applyBorder="1"/>
    <xf numFmtId="0" fontId="24" fillId="8" borderId="41" xfId="92" applyFill="1" applyBorder="1"/>
    <xf numFmtId="0" fontId="24" fillId="8" borderId="37" xfId="92" applyFill="1" applyBorder="1"/>
    <xf numFmtId="0" fontId="58" fillId="0" borderId="0" xfId="93" applyFont="1" applyAlignment="1">
      <alignment horizontal="right"/>
    </xf>
    <xf numFmtId="0" fontId="93" fillId="0" borderId="0" xfId="93" applyFont="1">
      <alignment vertical="center"/>
    </xf>
    <xf numFmtId="0" fontId="0" fillId="0" borderId="0" xfId="93" applyFont="1">
      <alignment vertical="center"/>
    </xf>
    <xf numFmtId="0" fontId="94" fillId="0" borderId="0" xfId="93" applyFont="1">
      <alignment vertical="center"/>
    </xf>
    <xf numFmtId="0" fontId="0" fillId="8" borderId="36" xfId="92" applyFont="1" applyFill="1" applyBorder="1"/>
    <xf numFmtId="0" fontId="54" fillId="0" borderId="0" xfId="87" applyAlignment="1">
      <alignment vertical="center"/>
    </xf>
    <xf numFmtId="0" fontId="95" fillId="0" borderId="0" xfId="93" applyFont="1">
      <alignment vertical="center"/>
    </xf>
    <xf numFmtId="0" fontId="0" fillId="0" borderId="0" xfId="92" applyFont="1"/>
    <xf numFmtId="0" fontId="24" fillId="8" borderId="36" xfId="92" applyFill="1" applyBorder="1"/>
    <xf numFmtId="0" fontId="24" fillId="50" borderId="40" xfId="92" applyFill="1" applyBorder="1"/>
    <xf numFmtId="0" fontId="24" fillId="50" borderId="39" xfId="92" applyFill="1" applyBorder="1"/>
    <xf numFmtId="0" fontId="59" fillId="50" borderId="39" xfId="92" applyFont="1" applyFill="1" applyBorder="1"/>
    <xf numFmtId="0" fontId="24" fillId="50" borderId="38" xfId="92" applyFill="1" applyBorder="1"/>
    <xf numFmtId="0" fontId="39" fillId="50" borderId="39" xfId="92" applyFont="1" applyFill="1" applyBorder="1"/>
    <xf numFmtId="0" fontId="56" fillId="8" borderId="0" xfId="92" applyFont="1" applyFill="1"/>
    <xf numFmtId="0" fontId="57" fillId="0" borderId="0" xfId="92" applyFont="1"/>
    <xf numFmtId="0" fontId="55" fillId="8" borderId="0" xfId="92" applyFont="1" applyFill="1"/>
    <xf numFmtId="0" fontId="24" fillId="8" borderId="35" xfId="92" applyFill="1" applyBorder="1"/>
    <xf numFmtId="0" fontId="24" fillId="8" borderId="34" xfId="92" applyFill="1" applyBorder="1"/>
    <xf numFmtId="0" fontId="24" fillId="8" borderId="33" xfId="92" applyFill="1" applyBorder="1"/>
    <xf numFmtId="0" fontId="5" fillId="8" borderId="0" xfId="0" applyFont="1" applyFill="1" applyAlignment="1">
      <alignment horizontal="left" vertical="center" indent="1"/>
    </xf>
    <xf numFmtId="0" fontId="0" fillId="8" borderId="0" xfId="0" applyFont="1" applyFill="1">
      <alignment vertical="center"/>
    </xf>
    <xf numFmtId="0" fontId="16" fillId="8" borderId="0" xfId="3" applyFont="1" applyFill="1">
      <alignment vertical="center"/>
    </xf>
    <xf numFmtId="0" fontId="5" fillId="0" borderId="2" xfId="13" applyAlignment="1">
      <alignment vertical="center"/>
    </xf>
    <xf numFmtId="0" fontId="5" fillId="0" borderId="2" xfId="13" applyAlignment="1">
      <alignment horizontal="center" vertical="center"/>
    </xf>
    <xf numFmtId="211" fontId="72" fillId="55" borderId="12" xfId="29" applyNumberFormat="1" applyAlignment="1" applyProtection="1">
      <alignment horizontal="center" vertical="center"/>
      <protection locked="0"/>
    </xf>
    <xf numFmtId="198" fontId="72" fillId="55" borderId="12" xfId="29" applyNumberFormat="1" applyAlignment="1" applyProtection="1">
      <alignment horizontal="center" vertical="center"/>
      <protection locked="0"/>
    </xf>
    <xf numFmtId="167" fontId="18" fillId="8" borderId="0" xfId="0" applyNumberFormat="1" applyFont="1" applyFill="1">
      <alignment vertical="center"/>
    </xf>
    <xf numFmtId="210" fontId="21" fillId="8" borderId="105" xfId="83" applyNumberFormat="1" applyFont="1" applyFill="1" applyBorder="1" applyAlignment="1">
      <alignment horizontal="centerContinuous" vertical="center"/>
    </xf>
    <xf numFmtId="212" fontId="80" fillId="0" borderId="99" xfId="0" applyNumberFormat="1" applyFont="1" applyBorder="1" applyAlignment="1">
      <alignment horizontal="center" vertical="center"/>
    </xf>
    <xf numFmtId="0" fontId="16" fillId="0" borderId="2" xfId="13" applyFont="1" applyBorder="1">
      <alignment vertical="center"/>
    </xf>
    <xf numFmtId="205" fontId="16" fillId="0" borderId="2" xfId="13" applyNumberFormat="1" applyFont="1" applyBorder="1">
      <alignment vertical="center"/>
    </xf>
    <xf numFmtId="14" fontId="16" fillId="8" borderId="2" xfId="13" applyNumberFormat="1" applyFont="1" applyFill="1" applyBorder="1" applyAlignment="1">
      <alignment horizontal="center" vertical="center"/>
    </xf>
    <xf numFmtId="0" fontId="3" fillId="8" borderId="0" xfId="3" applyFill="1" applyAlignment="1">
      <alignment horizontal="right" vertical="center"/>
    </xf>
    <xf numFmtId="0" fontId="72" fillId="55" borderId="47" xfId="29" applyBorder="1" applyProtection="1">
      <alignment vertical="center"/>
    </xf>
    <xf numFmtId="0" fontId="72" fillId="55" borderId="48" xfId="29" applyBorder="1" applyProtection="1">
      <alignment vertical="center"/>
    </xf>
    <xf numFmtId="0" fontId="72" fillId="55" borderId="51" xfId="29" applyBorder="1" applyProtection="1">
      <alignment vertical="center"/>
    </xf>
    <xf numFmtId="0" fontId="18" fillId="8" borderId="0" xfId="0" applyFont="1" applyFill="1" applyProtection="1">
      <alignment vertical="center"/>
    </xf>
    <xf numFmtId="0" fontId="2" fillId="8" borderId="1" xfId="1" applyFill="1" applyProtection="1">
      <alignment vertical="center"/>
    </xf>
    <xf numFmtId="168" fontId="72" fillId="55" borderId="48" xfId="29" applyNumberFormat="1" applyBorder="1" applyProtection="1">
      <alignment vertical="center"/>
    </xf>
    <xf numFmtId="168" fontId="0" fillId="0" borderId="107" xfId="83" applyNumberFormat="1" applyFont="1" applyBorder="1" applyAlignment="1">
      <alignment horizontal="center" vertical="center"/>
    </xf>
    <xf numFmtId="212" fontId="80" fillId="0" borderId="108" xfId="0" applyNumberFormat="1" applyFont="1" applyBorder="1" applyAlignment="1">
      <alignment horizontal="center" vertical="center"/>
    </xf>
    <xf numFmtId="0" fontId="64" fillId="57" borderId="0" xfId="92" applyFont="1" applyFill="1" applyAlignment="1">
      <alignment vertical="center"/>
    </xf>
    <xf numFmtId="0" fontId="21" fillId="57" borderId="0" xfId="92" applyFont="1" applyFill="1" applyAlignment="1">
      <alignment vertical="center"/>
    </xf>
    <xf numFmtId="0" fontId="24" fillId="57" borderId="37" xfId="92" applyFill="1" applyBorder="1"/>
    <xf numFmtId="0" fontId="24" fillId="57" borderId="36" xfId="92" applyFill="1" applyBorder="1"/>
    <xf numFmtId="0" fontId="24" fillId="0" borderId="0" xfId="92" applyFont="1"/>
    <xf numFmtId="0" fontId="24" fillId="57" borderId="0" xfId="92" applyFont="1" applyFill="1" applyAlignment="1">
      <alignment vertical="center"/>
    </xf>
    <xf numFmtId="0" fontId="83" fillId="57" borderId="0" xfId="92" applyFont="1" applyFill="1" applyAlignment="1">
      <alignment vertical="center"/>
    </xf>
    <xf numFmtId="0" fontId="24" fillId="0" borderId="0" xfId="92" applyFont="1" applyAlignment="1">
      <alignment vertical="center"/>
    </xf>
    <xf numFmtId="0" fontId="96" fillId="8" borderId="0" xfId="92" applyFont="1" applyFill="1" applyAlignment="1">
      <alignment vertical="center"/>
    </xf>
    <xf numFmtId="0" fontId="97" fillId="8" borderId="0" xfId="92" applyFont="1" applyFill="1" applyAlignment="1">
      <alignment vertical="center"/>
    </xf>
    <xf numFmtId="0" fontId="98" fillId="8" borderId="0" xfId="92" applyFont="1" applyFill="1" applyAlignment="1">
      <alignment vertical="center"/>
    </xf>
    <xf numFmtId="0" fontId="99" fillId="8" borderId="0" xfId="92" applyFont="1" applyFill="1" applyAlignment="1">
      <alignment vertical="center"/>
    </xf>
    <xf numFmtId="0" fontId="100" fillId="0" borderId="0" xfId="92" applyFont="1" applyAlignment="1">
      <alignment vertical="center"/>
    </xf>
    <xf numFmtId="0" fontId="101" fillId="8" borderId="0" xfId="92" applyFont="1" applyFill="1" applyAlignment="1">
      <alignment vertical="center"/>
    </xf>
    <xf numFmtId="0" fontId="24" fillId="0" borderId="0" xfId="92" applyAlignment="1">
      <alignment horizontal="center"/>
    </xf>
    <xf numFmtId="0" fontId="24" fillId="0" borderId="0" xfId="92" applyAlignment="1">
      <alignment vertical="top" wrapText="1"/>
    </xf>
    <xf numFmtId="0" fontId="23" fillId="0" borderId="0" xfId="92" applyFont="1"/>
    <xf numFmtId="0" fontId="8" fillId="0" borderId="0" xfId="92" applyFont="1"/>
    <xf numFmtId="0" fontId="93" fillId="0" borderId="0" xfId="92" applyFont="1"/>
    <xf numFmtId="0" fontId="93" fillId="0" borderId="0" xfId="92" applyFont="1" applyAlignment="1">
      <alignment horizontal="center"/>
    </xf>
    <xf numFmtId="0" fontId="24" fillId="53" borderId="0" xfId="92" applyFill="1"/>
    <xf numFmtId="0" fontId="24" fillId="53" borderId="0" xfId="92" applyFill="1" applyAlignment="1">
      <alignment horizontal="center"/>
    </xf>
    <xf numFmtId="0" fontId="102" fillId="50" borderId="0" xfId="94" applyFont="1" applyAlignment="1">
      <alignment horizontal="centerContinuous" vertical="center"/>
    </xf>
    <xf numFmtId="0" fontId="19" fillId="50" borderId="0" xfId="94" applyAlignment="1">
      <alignment horizontal="centerContinuous" vertical="center"/>
    </xf>
    <xf numFmtId="0" fontId="24" fillId="50" borderId="0" xfId="92" applyFill="1"/>
    <xf numFmtId="0" fontId="103" fillId="8" borderId="0" xfId="22" applyFont="1" applyFill="1" applyAlignment="1">
      <alignment horizontal="left" vertical="center" indent="1"/>
    </xf>
    <xf numFmtId="0" fontId="24" fillId="8" borderId="0" xfId="92" applyFill="1"/>
    <xf numFmtId="0" fontId="24" fillId="8" borderId="0" xfId="92" applyFill="1" applyAlignment="1">
      <alignment horizontal="center"/>
    </xf>
    <xf numFmtId="0" fontId="46" fillId="7" borderId="86" xfId="0" applyNumberFormat="1" applyFont="1" applyFill="1" applyBorder="1" applyAlignment="1">
      <alignment horizontal="center"/>
    </xf>
    <xf numFmtId="0" fontId="46" fillId="7" borderId="0" xfId="0" applyNumberFormat="1" applyFont="1" applyFill="1" applyBorder="1" applyAlignment="1">
      <alignment horizontal="center"/>
    </xf>
    <xf numFmtId="0" fontId="46" fillId="7" borderId="87" xfId="0" applyNumberFormat="1" applyFont="1" applyFill="1" applyBorder="1" applyAlignment="1">
      <alignment horizontal="center"/>
    </xf>
  </cellXfs>
  <cellStyles count="95">
    <cellStyle name="20 % - Akzent1" xfId="54" builtinId="30" hidden="1"/>
    <cellStyle name="20 % - Akzent2" xfId="58" builtinId="34" hidden="1"/>
    <cellStyle name="20 % - Akzent3" xfId="62" builtinId="38" hidden="1"/>
    <cellStyle name="20 % - Akzent4" xfId="66" builtinId="42" hidden="1"/>
    <cellStyle name="20 % - Akzent5" xfId="70" builtinId="46" hidden="1"/>
    <cellStyle name="20 % - Akzent6" xfId="74" builtinId="50" hidden="1"/>
    <cellStyle name="40 % - Akzent1" xfId="55" builtinId="31" hidden="1"/>
    <cellStyle name="40 % - Akzent2" xfId="59" builtinId="35" hidden="1"/>
    <cellStyle name="40 % - Akzent3" xfId="63" builtinId="39" hidden="1"/>
    <cellStyle name="40 % - Akzent4" xfId="67" builtinId="43" hidden="1"/>
    <cellStyle name="40 % - Akzent5" xfId="71" builtinId="47" hidden="1"/>
    <cellStyle name="40 % - Akzent6" xfId="75" builtinId="51" hidden="1"/>
    <cellStyle name="60 % - Akzent1" xfId="56" builtinId="32" hidden="1"/>
    <cellStyle name="60 % - Akzent2" xfId="60" builtinId="36" hidden="1"/>
    <cellStyle name="60 % - Akzent3" xfId="64" builtinId="40" hidden="1"/>
    <cellStyle name="60 % - Akzent4" xfId="68" builtinId="44" hidden="1"/>
    <cellStyle name="60 % - Akzent5" xfId="72" builtinId="48" hidden="1"/>
    <cellStyle name="60 % - Akzent6" xfId="76" builtinId="52" hidden="1"/>
    <cellStyle name="Akzent1" xfId="53" builtinId="29" hidden="1"/>
    <cellStyle name="Akzent2" xfId="57" builtinId="33" hidden="1"/>
    <cellStyle name="Akzent3" xfId="61" builtinId="37" hidden="1"/>
    <cellStyle name="Akzent4" xfId="65" builtinId="41" hidden="1"/>
    <cellStyle name="Akzent5" xfId="69" builtinId="45" hidden="1"/>
    <cellStyle name="Akzent6" xfId="73" builtinId="49" hidden="1"/>
    <cellStyle name="Annahme" xfId="29" xr:uid="{00000000-0005-0000-0000-000018000000}"/>
    <cellStyle name="Ausgabe" xfId="45" builtinId="21" hidden="1"/>
    <cellStyle name="Berechnung" xfId="46" builtinId="22" hidden="1"/>
    <cellStyle name="Bezeichnung_Eingabe" xfId="16" xr:uid="{00000000-0005-0000-0000-00001B000000}"/>
    <cellStyle name="Blatt_1" xfId="24" xr:uid="{00000000-0005-0000-0000-00001C000000}"/>
    <cellStyle name="Blatt_1 2" xfId="94" xr:uid="{1FADCAF0-192C-449B-8D9E-C3D9600E8339}"/>
    <cellStyle name="Blatt_2" xfId="25" xr:uid="{00000000-0005-0000-0000-00001D000000}"/>
    <cellStyle name="Blatt_3" xfId="26" xr:uid="{00000000-0005-0000-0000-00001E000000}"/>
    <cellStyle name="Datum" xfId="86" xr:uid="{00000000-0005-0000-0000-000020000000}"/>
    <cellStyle name="Dezimal [0]" xfId="32" builtinId="6" hidden="1"/>
    <cellStyle name="Dezimal [0]" xfId="84" builtinId="6"/>
    <cellStyle name="Eingabe" xfId="44" builtinId="20" hidden="1"/>
    <cellStyle name="Einheit" xfId="6" xr:uid="{00000000-0005-0000-0000-000024000000}"/>
    <cellStyle name="Ergebnis" xfId="52" builtinId="25" hidden="1"/>
    <cellStyle name="Erklärender Text" xfId="51" builtinId="53" hidden="1"/>
    <cellStyle name="Ext_Link" xfId="85" xr:uid="{00000000-0005-0000-0000-000027000000}"/>
    <cellStyle name="Flag" xfId="18" xr:uid="{00000000-0005-0000-0000-000028000000}"/>
    <cellStyle name="Gut" xfId="41" builtinId="26" hidden="1"/>
    <cellStyle name="Hinw_DEU" xfId="88" xr:uid="{00000000-0005-0000-0000-00002A000000}"/>
    <cellStyle name="Hinw_ENG" xfId="89" xr:uid="{00000000-0005-0000-0000-00002B000000}"/>
    <cellStyle name="Hyperlink-Text" xfId="22" xr:uid="{00000000-0005-0000-0000-00002F000000}"/>
    <cellStyle name="IST-Daten" xfId="91" xr:uid="{00000000-0005-0000-0000-000030000000}"/>
    <cellStyle name="Komma" xfId="31" builtinId="3" hidden="1"/>
    <cellStyle name="Komma" xfId="90" builtinId="3"/>
    <cellStyle name="Kommentar" xfId="23" xr:uid="{00000000-0005-0000-0000-000033000000}"/>
    <cellStyle name="Kontrolle_DEU" xfId="30" xr:uid="{00000000-0005-0000-0000-000034000000}"/>
    <cellStyle name="Kontrolle_ENG" xfId="19" xr:uid="{00000000-0005-0000-0000-000035000000}"/>
    <cellStyle name="Leere_Zelle" xfId="17" xr:uid="{00000000-0005-0000-0000-000036000000}"/>
    <cellStyle name="Link" xfId="78" builtinId="8" hidden="1"/>
    <cellStyle name="Link" xfId="81" builtinId="8" hidden="1"/>
    <cellStyle name="Link" xfId="87" builtinId="8"/>
    <cellStyle name="Neutral" xfId="43" builtinId="28" hidden="1"/>
    <cellStyle name="Notiz" xfId="50" builtinId="10" hidden="1"/>
    <cellStyle name="Prozent" xfId="35" builtinId="5" hidden="1"/>
    <cellStyle name="Prozent" xfId="80" builtinId="5"/>
    <cellStyle name="Quotient" xfId="14" xr:uid="{00000000-0005-0000-0000-00003B000000}"/>
    <cellStyle name="Referenz_InSheet" xfId="13" xr:uid="{00000000-0005-0000-0000-00003C000000}"/>
    <cellStyle name="Referenz_OffSheet" xfId="15" xr:uid="{00000000-0005-0000-0000-00003D000000}"/>
    <cellStyle name="Schalter_DEU" xfId="21" xr:uid="{00000000-0005-0000-0000-00003E000000}"/>
    <cellStyle name="Schalter_ENG" xfId="77" xr:uid="{00000000-0005-0000-0000-00003F000000}"/>
    <cellStyle name="Schlecht" xfId="42" builtinId="27" hidden="1"/>
    <cellStyle name="Standard" xfId="0" builtinId="0" customBuiltin="1"/>
    <cellStyle name="Standard 2" xfId="92" xr:uid="{879A8C8F-C2B6-4898-9F90-DD89CFDB76D2}"/>
    <cellStyle name="Standard 3" xfId="93" xr:uid="{D4013E9F-606E-4570-80B4-E5E686728BBE}"/>
    <cellStyle name="Status_in_Arbeit" xfId="20" xr:uid="{00000000-0005-0000-0000-000042000000}"/>
    <cellStyle name="Status_in_Ordnung" xfId="27" xr:uid="{00000000-0005-0000-0000-000043000000}"/>
    <cellStyle name="Status_Pruefen" xfId="28" xr:uid="{00000000-0005-0000-0000-000044000000}"/>
    <cellStyle name="Tabellen_Ueb" xfId="9" xr:uid="{00000000-0005-0000-0000-000045000000}"/>
    <cellStyle name="Techn_Eingabe" xfId="4" xr:uid="{00000000-0005-0000-0000-000046000000}"/>
    <cellStyle name="Überschrift" xfId="36" builtinId="15" hidden="1"/>
    <cellStyle name="Überschrift 1" xfId="37" builtinId="16" hidden="1"/>
    <cellStyle name="Überschrift 2" xfId="38" builtinId="17" hidden="1"/>
    <cellStyle name="Überschrift 3" xfId="39" builtinId="18" hidden="1"/>
    <cellStyle name="Überschrift 4" xfId="40" builtinId="19" hidden="1"/>
    <cellStyle name="Ueb1" xfId="1" xr:uid="{00000000-0005-0000-0000-00004C000000}"/>
    <cellStyle name="Ueb2" xfId="2" xr:uid="{00000000-0005-0000-0000-00004D000000}"/>
    <cellStyle name="Ueb3" xfId="3" xr:uid="{00000000-0005-0000-0000-00004E000000}"/>
    <cellStyle name="Ueb4" xfId="7" xr:uid="{00000000-0005-0000-0000-00004F000000}"/>
    <cellStyle name="Verknüpfte Zelle" xfId="47" builtinId="24" hidden="1"/>
    <cellStyle name="Währung" xfId="33" builtinId="4" hidden="1"/>
    <cellStyle name="Währung" xfId="79" builtinId="4"/>
    <cellStyle name="Währung [0]" xfId="34" builtinId="7" hidden="1"/>
    <cellStyle name="Warnender Text" xfId="49" builtinId="11" hidden="1"/>
    <cellStyle name="Zahl_Prozent" xfId="82" xr:uid="{00000000-0005-0000-0000-000055000000}"/>
    <cellStyle name="Zahl_Standard" xfId="83" xr:uid="{00000000-0005-0000-0000-000056000000}"/>
    <cellStyle name="Zeile_Abgrenzung" xfId="8" xr:uid="{00000000-0005-0000-0000-000057000000}"/>
    <cellStyle name="Zeile_Schlussbilanz" xfId="12" xr:uid="{00000000-0005-0000-0000-000058000000}"/>
    <cellStyle name="Zeile_Spalten-Summe" xfId="5" xr:uid="{00000000-0005-0000-0000-000059000000}"/>
    <cellStyle name="Zeile_Summe" xfId="11" xr:uid="{00000000-0005-0000-0000-00005A000000}"/>
    <cellStyle name="Zeile_Zw-summe" xfId="10" xr:uid="{00000000-0005-0000-0000-00005B000000}"/>
    <cellStyle name="Zelle überprüfen" xfId="48" builtinId="23" hidden="1"/>
  </cellStyles>
  <dxfs count="387">
    <dxf>
      <font>
        <color theme="0"/>
        <name val="Cambria"/>
        <scheme val="none"/>
      </font>
      <fill>
        <patternFill patternType="none">
          <bgColor indexed="65"/>
        </patternFill>
      </fill>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ill>
        <patternFill>
          <bgColor indexed="44"/>
        </patternFill>
      </fill>
      <border>
        <top/>
        <bottom/>
      </border>
    </dxf>
    <dxf>
      <font>
        <b val="0"/>
        <i val="0"/>
        <condense val="0"/>
        <extend val="0"/>
        <color auto="1"/>
      </font>
      <fill>
        <patternFill>
          <bgColor indexed="43"/>
        </patternFill>
      </fill>
      <border>
        <top/>
        <bottom style="thin">
          <color indexed="34"/>
        </bottom>
      </border>
    </dxf>
    <dxf>
      <font>
        <color theme="5"/>
      </font>
      <fill>
        <patternFill>
          <bgColor theme="5"/>
        </patternFill>
      </fill>
      <border>
        <left style="thin">
          <color theme="5" tint="-0.24994659260841701"/>
        </left>
        <right style="thin">
          <color theme="5" tint="-0.24994659260841701"/>
        </right>
        <top style="thin">
          <color theme="5" tint="-0.24994659260841701"/>
        </top>
        <bottom style="thin">
          <color theme="5" tint="-0.24994659260841701"/>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condense val="0"/>
        <extend val="0"/>
        <color indexed="10"/>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theme="0" tint="-0.14996795556505021"/>
        </patternFill>
      </fill>
    </dxf>
    <dxf>
      <fill>
        <patternFill>
          <bgColor theme="6" tint="0.59996337778862885"/>
        </patternFill>
      </fill>
    </dxf>
    <dxf>
      <fill>
        <patternFill>
          <bgColor theme="0" tint="-0.14996795556505021"/>
        </patternFill>
      </fill>
    </dxf>
    <dxf>
      <fill>
        <patternFill>
          <bgColor theme="6" tint="0.59996337778862885"/>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lor theme="0" tint="-0.14996795556505021"/>
      </font>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lor theme="0"/>
        <name val="Cambria"/>
        <scheme val="none"/>
      </font>
      <fill>
        <patternFill patternType="none">
          <bgColor indexed="65"/>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lor theme="0" tint="-0.14996795556505021"/>
      </font>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lor theme="0"/>
        <name val="Cambria"/>
        <scheme val="none"/>
      </font>
      <fill>
        <patternFill patternType="none">
          <bgColor indexed="65"/>
        </patternFill>
      </fill>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42"/>
      </font>
      <fill>
        <patternFill patternType="lightUp">
          <fgColor indexed="22"/>
          <bgColor indexed="42"/>
        </patternFill>
      </fill>
      <border>
        <left style="thin">
          <color indexed="55"/>
        </left>
        <right style="thin">
          <color indexed="55"/>
        </right>
        <top style="thin">
          <color indexed="55"/>
        </top>
        <bottom style="thin">
          <color indexed="55"/>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b/>
        <i val="0"/>
        <condense val="0"/>
        <extend val="0"/>
        <color indexed="10"/>
      </font>
      <fill>
        <patternFill patternType="solid">
          <fgColor indexed="14"/>
          <bgColor theme="0" tint="-0.14996795556505021"/>
        </patternFill>
      </fill>
      <border>
        <left style="thin">
          <color indexed="10"/>
        </left>
        <right style="thin">
          <color indexed="10"/>
        </right>
        <top style="thin">
          <color indexed="10"/>
        </top>
        <bottom style="thin">
          <color indexed="10"/>
        </bottom>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condense val="0"/>
        <extend val="0"/>
        <color indexed="22"/>
      </font>
      <fill>
        <patternFill patternType="darkDown">
          <fgColor indexed="22"/>
        </patternFill>
      </fill>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theme="9" tint="0.59996337778862885"/>
        </patternFill>
      </fill>
      <border>
        <left style="thin">
          <color theme="9" tint="-0.24994659260841701"/>
        </left>
        <right style="thin">
          <color theme="9" tint="-0.24994659260841701"/>
        </right>
        <top style="thin">
          <color theme="9" tint="-0.24994659260841701"/>
        </top>
        <bottom style="thin">
          <color theme="9" tint="-0.24994659260841701"/>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lor rgb="FF00B050"/>
      </font>
    </dxf>
    <dxf>
      <font>
        <color rgb="FF00B050"/>
      </font>
    </dxf>
    <dxf>
      <font>
        <color rgb="FF00B050"/>
      </font>
    </dxf>
    <dxf>
      <font>
        <color theme="0" tint="-0.34998626667073579"/>
      </font>
      <fill>
        <patternFill patternType="lightDown">
          <fgColor theme="0" tint="-0.34998626667073579"/>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lor theme="0"/>
        <name val="Cambria"/>
        <scheme val="none"/>
      </font>
      <fill>
        <patternFill patternType="none">
          <bgColor indexed="65"/>
        </patternFill>
      </fill>
    </dxf>
    <dxf>
      <font>
        <color theme="0"/>
        <name val="Cambria"/>
        <scheme val="none"/>
      </font>
      <fill>
        <patternFill patternType="none">
          <bgColor indexed="65"/>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ill>
        <patternFill>
          <bgColor indexed="44"/>
        </patternFill>
      </fill>
      <border>
        <top/>
        <bottom/>
      </border>
    </dxf>
    <dxf>
      <fill>
        <patternFill>
          <bgColor indexed="44"/>
        </patternFill>
      </fill>
      <border>
        <top/>
        <bottom/>
      </border>
    </dxf>
    <dxf>
      <fill>
        <patternFill>
          <bgColor indexed="44"/>
        </patternFill>
      </fill>
      <border>
        <top/>
        <bottom/>
      </border>
    </dxf>
    <dxf>
      <fill>
        <patternFill patternType="lightUp">
          <fgColor theme="4" tint="-0.24994659260841701"/>
          <bgColor indexed="44"/>
        </patternFill>
      </fill>
      <border>
        <left style="thin">
          <color indexed="55"/>
        </left>
        <right style="thin">
          <color indexed="55"/>
        </right>
        <top style="thin">
          <color indexed="55"/>
        </top>
        <bottom style="thin">
          <color indexed="55"/>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ill>
        <patternFill>
          <bgColor indexed="44"/>
        </patternFill>
      </fill>
      <border>
        <top/>
        <bottom/>
      </border>
    </dxf>
    <dxf>
      <fill>
        <patternFill patternType="lightUp">
          <fgColor indexed="55"/>
          <bgColor indexed="13"/>
        </patternFill>
      </fill>
      <border>
        <left style="thin">
          <color indexed="55"/>
        </left>
        <right style="thin">
          <color indexed="55"/>
        </right>
        <top style="thin">
          <color indexed="55"/>
        </top>
        <bottom style="thin">
          <color indexed="55"/>
        </bottom>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lor theme="0" tint="-0.34998626667073579"/>
      </font>
      <fill>
        <patternFill patternType="darkDown">
          <fgColor theme="0" tint="-0.24994659260841701"/>
        </patternFill>
      </fill>
    </dxf>
    <dxf>
      <font>
        <color rgb="FF00B050"/>
      </font>
    </dxf>
    <dxf>
      <font>
        <color rgb="FF00B050"/>
      </font>
    </dxf>
    <dxf>
      <font>
        <color rgb="FF00B050"/>
      </font>
    </dxf>
    <dxf>
      <font>
        <color rgb="FF00B050"/>
      </font>
    </dxf>
    <dxf>
      <font>
        <color rgb="FF00B050"/>
      </font>
    </dxf>
    <dxf>
      <font>
        <color rgb="FF00B050"/>
      </font>
    </dxf>
    <dxf>
      <font>
        <color theme="0"/>
        <name val="Cambria"/>
        <scheme val="none"/>
      </font>
      <fill>
        <patternFill patternType="none">
          <bgColor indexed="65"/>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condense val="0"/>
        <extend val="0"/>
        <color indexed="22"/>
      </font>
      <fill>
        <patternFill patternType="darkDown">
          <fgColor indexed="22"/>
        </patternFill>
      </fill>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strike val="0"/>
        <condense val="0"/>
        <extend val="0"/>
        <outline val="0"/>
        <shadow val="0"/>
        <u val="none"/>
        <vertAlign val="baseline"/>
        <sz val="10"/>
        <color rgb="FF0070C0"/>
        <name val="Arial"/>
        <scheme val="none"/>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condense val="0"/>
        <extend val="0"/>
        <color indexed="22"/>
      </font>
      <fill>
        <patternFill patternType="lightDown">
          <fgColor rgb="FFFF0000"/>
          <bgColor indexed="65"/>
        </patternFill>
      </fill>
      <border>
        <left style="thin">
          <color indexed="23"/>
        </left>
        <right style="thin">
          <color indexed="23"/>
        </right>
        <top style="thin">
          <color indexed="23"/>
        </top>
        <bottom style="thin">
          <color indexed="23"/>
        </bottom>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
      <font>
        <b/>
        <i val="0"/>
        <color rgb="FFDC1414"/>
      </font>
      <fill>
        <patternFill>
          <bgColor rgb="FFFEDAD6"/>
        </patternFill>
      </fill>
      <border>
        <left style="thin">
          <color rgb="FFDC1414"/>
        </left>
        <right style="thin">
          <color rgb="FFDC1414"/>
        </right>
        <top style="thin">
          <color rgb="FFDC1414"/>
        </top>
        <bottom style="thin">
          <color rgb="FFDC1414"/>
        </bottom>
        <vertical/>
        <horizontal/>
      </border>
    </dxf>
  </dxfs>
  <tableStyles count="0" defaultTableStyle="TableStyleMedium2" defaultPivotStyle="PivotStyleLight16"/>
  <colors>
    <mruColors>
      <color rgb="FF25346A"/>
      <color rgb="FF227547"/>
      <color rgb="FF008080"/>
      <color rgb="FFFFFFCC"/>
      <color rgb="FFDCE6F0"/>
      <color rgb="FFEAEAEA"/>
      <color rgb="FFBEE5EC"/>
      <color rgb="FFD5B6F4"/>
      <color rgb="FFDEB5F5"/>
      <color rgb="FFC9B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pieChart>
        <c:varyColors val="1"/>
        <c:ser>
          <c:idx val="0"/>
          <c:order val="0"/>
          <c:dLbls>
            <c:spPr>
              <a:noFill/>
              <a:ln>
                <a:noFill/>
              </a:ln>
              <a:effectLst/>
            </c:spPr>
            <c:txPr>
              <a:bodyPr/>
              <a:lstStyle/>
              <a:p>
                <a:pPr>
                  <a:defRPr sz="900" b="0">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extLst>
          </c:dLbls>
          <c:cat>
            <c:strRef>
              <c:f>Rohdaten!$C$14:$C$15</c:f>
              <c:strCache>
                <c:ptCount val="2"/>
                <c:pt idx="0">
                  <c:v>Eigenkapital (EK)</c:v>
                </c:pt>
                <c:pt idx="1">
                  <c:v>Fremdkapital (FK)</c:v>
                </c:pt>
              </c:strCache>
            </c:strRef>
          </c:cat>
          <c:val>
            <c:numRef>
              <c:f>Rohdaten!$D$14:$D$15</c:f>
              <c:numCache>
                <c:formatCode>_(* #,##0.00%_);_(* \(#,##0.00%\);_(* "-"??_);_(@_)</c:formatCode>
                <c:ptCount val="2"/>
                <c:pt idx="0">
                  <c:v>0.22374239498796536</c:v>
                </c:pt>
                <c:pt idx="1">
                  <c:v>0.77625760501203456</c:v>
                </c:pt>
              </c:numCache>
            </c:numRef>
          </c:val>
          <c:extLst>
            <c:ext xmlns:c16="http://schemas.microsoft.com/office/drawing/2014/chart" uri="{C3380CC4-5D6E-409C-BE32-E72D297353CC}">
              <c16:uniqueId val="{00000001-79F0-483D-900E-3ECE27779E19}"/>
            </c:ext>
          </c:extLst>
        </c:ser>
        <c:dLbls>
          <c:showLegendKey val="0"/>
          <c:showVal val="0"/>
          <c:showCatName val="0"/>
          <c:showSerName val="0"/>
          <c:showPercent val="0"/>
          <c:showBubbleSize val="0"/>
          <c:showLeaderLines val="0"/>
        </c:dLbls>
        <c:firstSliceAng val="0"/>
      </c:pieChart>
    </c:plotArea>
    <c:legend>
      <c:legendPos val="b"/>
      <c:layout>
        <c:manualLayout>
          <c:xMode val="edge"/>
          <c:yMode val="edge"/>
          <c:x val="0.12765900252474194"/>
          <c:y val="0.8847359993451781"/>
          <c:w val="0.75061903044393241"/>
          <c:h val="8.5277565384792475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0"/>
    <c:dispBlanksAs val="zero"/>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pieChart>
        <c:varyColors val="1"/>
        <c:ser>
          <c:idx val="0"/>
          <c:order val="0"/>
          <c:dPt>
            <c:idx val="0"/>
            <c:bubble3D val="0"/>
            <c:spPr>
              <a:solidFill>
                <a:schemeClr val="bg1">
                  <a:lumMod val="85000"/>
                </a:schemeClr>
              </a:solidFill>
            </c:spPr>
            <c:extLst>
              <c:ext xmlns:c16="http://schemas.microsoft.com/office/drawing/2014/chart" uri="{C3380CC4-5D6E-409C-BE32-E72D297353CC}">
                <c16:uniqueId val="{00000001-C0C4-46AA-9A9B-9710FB25EDC0}"/>
              </c:ext>
            </c:extLst>
          </c:dPt>
          <c:dPt>
            <c:idx val="1"/>
            <c:bubble3D val="0"/>
            <c:spPr>
              <a:solidFill>
                <a:schemeClr val="bg2">
                  <a:lumMod val="90000"/>
                </a:schemeClr>
              </a:solidFill>
            </c:spPr>
            <c:extLst>
              <c:ext xmlns:c16="http://schemas.microsoft.com/office/drawing/2014/chart" uri="{C3380CC4-5D6E-409C-BE32-E72D297353CC}">
                <c16:uniqueId val="{00000003-C0C4-46AA-9A9B-9710FB25EDC0}"/>
              </c:ext>
            </c:extLst>
          </c:dPt>
          <c:dPt>
            <c:idx val="3"/>
            <c:bubble3D val="0"/>
            <c:spPr>
              <a:solidFill>
                <a:schemeClr val="accent2">
                  <a:lumMod val="20000"/>
                  <a:lumOff val="80000"/>
                </a:schemeClr>
              </a:solidFill>
            </c:spPr>
            <c:extLst>
              <c:ext xmlns:c16="http://schemas.microsoft.com/office/drawing/2014/chart" uri="{C3380CC4-5D6E-409C-BE32-E72D297353CC}">
                <c16:uniqueId val="{00000005-C0C4-46AA-9A9B-9710FB25EDC0}"/>
              </c:ext>
            </c:extLst>
          </c:dPt>
          <c:dPt>
            <c:idx val="6"/>
            <c:bubble3D val="0"/>
            <c:spPr>
              <a:solidFill>
                <a:schemeClr val="accent6">
                  <a:lumMod val="40000"/>
                  <a:lumOff val="60000"/>
                </a:schemeClr>
              </a:solidFill>
            </c:spPr>
            <c:extLst>
              <c:ext xmlns:c16="http://schemas.microsoft.com/office/drawing/2014/chart" uri="{C3380CC4-5D6E-409C-BE32-E72D297353CC}">
                <c16:uniqueId val="{00000007-C0C4-46AA-9A9B-9710FB25EDC0}"/>
              </c:ext>
            </c:extLst>
          </c:dPt>
          <c:dLbls>
            <c:spPr>
              <a:noFill/>
              <a:ln>
                <a:noFill/>
              </a:ln>
              <a:effectLst/>
            </c:spPr>
            <c:txPr>
              <a:bodyPr/>
              <a:lstStyle/>
              <a:p>
                <a:pPr>
                  <a:defRPr sz="900">
                    <a:latin typeface="Arial" panose="020B0604020202020204" pitchFamily="34" charset="0"/>
                    <a:cs typeface="Arial" panose="020B0604020202020204" pitchFamily="34" charset="0"/>
                  </a:defRPr>
                </a:pPr>
                <a:endParaRPr lang="de-DE"/>
              </a:p>
            </c:txPr>
            <c:dLblPos val="bestFit"/>
            <c:showLegendKey val="0"/>
            <c:showVal val="1"/>
            <c:showCatName val="0"/>
            <c:showSerName val="0"/>
            <c:showPercent val="1"/>
            <c:showBubbleSize val="0"/>
            <c:separator>
</c:separator>
            <c:showLeaderLines val="1"/>
            <c:extLst>
              <c:ext xmlns:c15="http://schemas.microsoft.com/office/drawing/2012/chart" uri="{CE6537A1-D6FC-4f65-9D91-7224C49458BB}"/>
            </c:extLst>
          </c:dLbls>
          <c:cat>
            <c:strRef>
              <c:f>Rohdaten!$C$8:$C$11</c:f>
              <c:strCache>
                <c:ptCount val="4"/>
                <c:pt idx="0">
                  <c:v>Eigenkapital</c:v>
                </c:pt>
                <c:pt idx="1">
                  <c:v>Darlehen 1: Deutsche Bank</c:v>
                </c:pt>
                <c:pt idx="2">
                  <c:v>Darlehen 2: Sparkasse München</c:v>
                </c:pt>
                <c:pt idx="3">
                  <c:v>Kontokorrentkredit</c:v>
                </c:pt>
              </c:strCache>
            </c:strRef>
          </c:cat>
          <c:val>
            <c:numRef>
              <c:f>Rohdaten!$D$8:$D$11</c:f>
              <c:numCache>
                <c:formatCode>_(* #,##0_);_(* \(#,##0\);_(* "-"??_);_(@_)</c:formatCode>
                <c:ptCount val="4"/>
                <c:pt idx="0">
                  <c:v>33500</c:v>
                </c:pt>
                <c:pt idx="1">
                  <c:v>60000</c:v>
                </c:pt>
                <c:pt idx="2">
                  <c:v>55000</c:v>
                </c:pt>
                <c:pt idx="3">
                  <c:v>1225.7594020207616</c:v>
                </c:pt>
              </c:numCache>
            </c:numRef>
          </c:val>
          <c:extLst>
            <c:ext xmlns:c16="http://schemas.microsoft.com/office/drawing/2014/chart" uri="{C3380CC4-5D6E-409C-BE32-E72D297353CC}">
              <c16:uniqueId val="{00000008-C0C4-46AA-9A9B-9710FB25EDC0}"/>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3.0715903360341253E-2"/>
          <c:y val="0.83351234719858103"/>
          <c:w val="0.93300391646224157"/>
          <c:h val="0.16648765280141883"/>
        </c:manualLayout>
      </c:layout>
      <c:overlay val="0"/>
      <c:txPr>
        <a:bodyPr/>
        <a:lstStyle/>
        <a:p>
          <a:pPr>
            <a:defRPr sz="1000">
              <a:latin typeface="Arial" panose="020B0604020202020204" pitchFamily="34" charset="0"/>
              <a:cs typeface="Arial" panose="020B0604020202020204" pitchFamily="34" charset="0"/>
            </a:defRPr>
          </a:pPr>
          <a:endParaRPr lang="de-DE"/>
        </a:p>
      </c:txPr>
    </c:legend>
    <c:plotVisOnly val="0"/>
    <c:dispBlanksAs val="zero"/>
    <c:showDLblsOverMax val="0"/>
  </c:chart>
  <c:spPr>
    <a:ln>
      <a:noFill/>
    </a:ln>
  </c:spPr>
  <c:printSettings>
    <c:headerFooter/>
    <c:pageMargins b="0.78740157499999996" l="0.7000000000000004" r="0.7000000000000004" t="0.78740157499999996" header="0.30000000000000021" footer="0.3000000000000002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barChart>
        <c:barDir val="col"/>
        <c:grouping val="clustered"/>
        <c:varyColors val="0"/>
        <c:ser>
          <c:idx val="0"/>
          <c:order val="0"/>
          <c:tx>
            <c:strRef>
              <c:f>Rohdaten!$C$19</c:f>
              <c:strCache>
                <c:ptCount val="1"/>
                <c:pt idx="0">
                  <c:v>Gesamtleistung</c:v>
                </c:pt>
              </c:strCache>
            </c:strRef>
          </c:tx>
          <c:invertIfNegative val="0"/>
          <c:cat>
            <c:numRef>
              <c:f>Rohdaten!$D$18:$H$18</c:f>
              <c:numCache>
                <c:formatCode>General</c:formatCode>
                <c:ptCount val="5"/>
                <c:pt idx="0">
                  <c:v>2022</c:v>
                </c:pt>
                <c:pt idx="1">
                  <c:v>2023</c:v>
                </c:pt>
                <c:pt idx="2">
                  <c:v>2024</c:v>
                </c:pt>
                <c:pt idx="3">
                  <c:v>2025</c:v>
                </c:pt>
                <c:pt idx="4">
                  <c:v>2026</c:v>
                </c:pt>
              </c:numCache>
            </c:numRef>
          </c:cat>
          <c:val>
            <c:numRef>
              <c:f>Rohdaten!$D$19:$H$19</c:f>
              <c:numCache>
                <c:formatCode>_(* #,##0_);_(* \(#,##0\);_(* "-"??_);_(@_)</c:formatCode>
                <c:ptCount val="5"/>
                <c:pt idx="0">
                  <c:v>461.7</c:v>
                </c:pt>
                <c:pt idx="1">
                  <c:v>1207.2587685385122</c:v>
                </c:pt>
                <c:pt idx="2">
                  <c:v>1387.5862492469432</c:v>
                </c:pt>
                <c:pt idx="3">
                  <c:v>1515.9971975042297</c:v>
                </c:pt>
                <c:pt idx="4">
                  <c:v>1685.878466137684</c:v>
                </c:pt>
              </c:numCache>
            </c:numRef>
          </c:val>
          <c:extLst>
            <c:ext xmlns:c16="http://schemas.microsoft.com/office/drawing/2014/chart" uri="{C3380CC4-5D6E-409C-BE32-E72D297353CC}">
              <c16:uniqueId val="{00000000-4070-4ACE-8FA3-881478A375F4}"/>
            </c:ext>
          </c:extLst>
        </c:ser>
        <c:ser>
          <c:idx val="1"/>
          <c:order val="1"/>
          <c:tx>
            <c:strRef>
              <c:f>Rohdaten!$C$20</c:f>
              <c:strCache>
                <c:ptCount val="1"/>
                <c:pt idx="0">
                  <c:v>Kosten</c:v>
                </c:pt>
              </c:strCache>
            </c:strRef>
          </c:tx>
          <c:invertIfNegative val="0"/>
          <c:cat>
            <c:numRef>
              <c:f>Rohdaten!$D$18:$H$18</c:f>
              <c:numCache>
                <c:formatCode>General</c:formatCode>
                <c:ptCount val="5"/>
                <c:pt idx="0">
                  <c:v>2022</c:v>
                </c:pt>
                <c:pt idx="1">
                  <c:v>2023</c:v>
                </c:pt>
                <c:pt idx="2">
                  <c:v>2024</c:v>
                </c:pt>
                <c:pt idx="3">
                  <c:v>2025</c:v>
                </c:pt>
                <c:pt idx="4">
                  <c:v>2026</c:v>
                </c:pt>
              </c:numCache>
            </c:numRef>
          </c:cat>
          <c:val>
            <c:numRef>
              <c:f>Rohdaten!$D$20:$H$20</c:f>
              <c:numCache>
                <c:formatCode>_(* #,##0_);_(* \(#,##0\);_(* "-"??_);_(@_)</c:formatCode>
                <c:ptCount val="5"/>
                <c:pt idx="0">
                  <c:v>482.38948073527052</c:v>
                </c:pt>
                <c:pt idx="1">
                  <c:v>1011.9624735781586</c:v>
                </c:pt>
                <c:pt idx="2">
                  <c:v>1222.5941638267641</c:v>
                </c:pt>
                <c:pt idx="3">
                  <c:v>1330.0059268169164</c:v>
                </c:pt>
                <c:pt idx="4">
                  <c:v>1371.9182730074263</c:v>
                </c:pt>
              </c:numCache>
            </c:numRef>
          </c:val>
          <c:extLst>
            <c:ext xmlns:c16="http://schemas.microsoft.com/office/drawing/2014/chart" uri="{C3380CC4-5D6E-409C-BE32-E72D297353CC}">
              <c16:uniqueId val="{00000001-4070-4ACE-8FA3-881478A375F4}"/>
            </c:ext>
          </c:extLst>
        </c:ser>
        <c:ser>
          <c:idx val="2"/>
          <c:order val="2"/>
          <c:tx>
            <c:strRef>
              <c:f>Rohdaten!$C$21</c:f>
              <c:strCache>
                <c:ptCount val="1"/>
                <c:pt idx="0">
                  <c:v>EBIT</c:v>
                </c:pt>
              </c:strCache>
            </c:strRef>
          </c:tx>
          <c:invertIfNegative val="0"/>
          <c:cat>
            <c:numRef>
              <c:f>Rohdaten!$D$18:$H$18</c:f>
              <c:numCache>
                <c:formatCode>General</c:formatCode>
                <c:ptCount val="5"/>
                <c:pt idx="0">
                  <c:v>2022</c:v>
                </c:pt>
                <c:pt idx="1">
                  <c:v>2023</c:v>
                </c:pt>
                <c:pt idx="2">
                  <c:v>2024</c:v>
                </c:pt>
                <c:pt idx="3">
                  <c:v>2025</c:v>
                </c:pt>
                <c:pt idx="4">
                  <c:v>2026</c:v>
                </c:pt>
              </c:numCache>
            </c:numRef>
          </c:cat>
          <c:val>
            <c:numRef>
              <c:f>Rohdaten!$D$21:$H$21</c:f>
              <c:numCache>
                <c:formatCode>_(* #,##0_);_(* \(#,##0\);_(* "-"??_);_(@_)</c:formatCode>
                <c:ptCount val="5"/>
                <c:pt idx="0">
                  <c:v>-20.689480735270511</c:v>
                </c:pt>
                <c:pt idx="1">
                  <c:v>195.29629496035372</c:v>
                </c:pt>
                <c:pt idx="2">
                  <c:v>164.99208542017891</c:v>
                </c:pt>
                <c:pt idx="3">
                  <c:v>185.99127068731312</c:v>
                </c:pt>
                <c:pt idx="4">
                  <c:v>313.96019313025772</c:v>
                </c:pt>
              </c:numCache>
            </c:numRef>
          </c:val>
          <c:extLst>
            <c:ext xmlns:c16="http://schemas.microsoft.com/office/drawing/2014/chart" uri="{C3380CC4-5D6E-409C-BE32-E72D297353CC}">
              <c16:uniqueId val="{00000002-4070-4ACE-8FA3-881478A375F4}"/>
            </c:ext>
          </c:extLst>
        </c:ser>
        <c:dLbls>
          <c:showLegendKey val="0"/>
          <c:showVal val="0"/>
          <c:showCatName val="0"/>
          <c:showSerName val="0"/>
          <c:showPercent val="0"/>
          <c:showBubbleSize val="0"/>
        </c:dLbls>
        <c:gapWidth val="150"/>
        <c:axId val="233935616"/>
        <c:axId val="233937536"/>
      </c:barChart>
      <c:catAx>
        <c:axId val="233935616"/>
        <c:scaling>
          <c:orientation val="minMax"/>
        </c:scaling>
        <c:delete val="0"/>
        <c:axPos val="b"/>
        <c:numFmt formatCode="General"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de-DE"/>
          </a:p>
        </c:txPr>
        <c:crossAx val="233937536"/>
        <c:crosses val="autoZero"/>
        <c:auto val="1"/>
        <c:lblAlgn val="ctr"/>
        <c:lblOffset val="100"/>
        <c:noMultiLvlLbl val="0"/>
      </c:catAx>
      <c:valAx>
        <c:axId val="233937536"/>
        <c:scaling>
          <c:orientation val="minMax"/>
        </c:scaling>
        <c:delete val="0"/>
        <c:axPos val="l"/>
        <c:majorGridlines>
          <c:spPr>
            <a:ln>
              <a:solidFill>
                <a:schemeClr val="bg1">
                  <a:lumMod val="50000"/>
                </a:schemeClr>
              </a:solidFill>
              <a:prstDash val="sysDash"/>
            </a:ln>
          </c:spPr>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233935616"/>
        <c:crosses val="autoZero"/>
        <c:crossBetween val="between"/>
      </c:valAx>
    </c:plotArea>
    <c:legend>
      <c:legendPos val="b"/>
      <c:layout>
        <c:manualLayout>
          <c:xMode val="edge"/>
          <c:yMode val="edge"/>
          <c:x val="0.28252189896670366"/>
          <c:y val="0.91923987551653275"/>
          <c:w val="0.48498450084374972"/>
          <c:h val="5.9750023918979316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0"/>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0"/>
    </mc:Choice>
    <mc:Fallback>
      <c:style val="10"/>
    </mc:Fallback>
  </mc:AlternateContent>
  <c:chart>
    <c:autoTitleDeleted val="1"/>
    <c:plotArea>
      <c:layout/>
      <c:barChart>
        <c:barDir val="col"/>
        <c:grouping val="clustered"/>
        <c:varyColors val="0"/>
        <c:ser>
          <c:idx val="0"/>
          <c:order val="0"/>
          <c:tx>
            <c:strRef>
              <c:f>Rohdaten!$C$25</c:f>
              <c:strCache>
                <c:ptCount val="1"/>
                <c:pt idx="0">
                  <c:v>Mitarbeiter (zum Jahresende)</c:v>
                </c:pt>
              </c:strCache>
            </c:strRef>
          </c:tx>
          <c:invertIfNegative val="0"/>
          <c:dLbls>
            <c:spPr>
              <a:noFill/>
              <a:ln>
                <a:noFill/>
              </a:ln>
              <a:effectLst/>
            </c:spPr>
            <c:txPr>
              <a:bodyPr/>
              <a:lstStyle/>
              <a:p>
                <a:pPr>
                  <a:defRPr b="1">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Rohdaten!$D$24:$H$24</c:f>
              <c:numCache>
                <c:formatCode>yyyy</c:formatCode>
                <c:ptCount val="5"/>
                <c:pt idx="0">
                  <c:v>44926</c:v>
                </c:pt>
                <c:pt idx="1">
                  <c:v>45291</c:v>
                </c:pt>
                <c:pt idx="2">
                  <c:v>45657</c:v>
                </c:pt>
                <c:pt idx="3">
                  <c:v>46022</c:v>
                </c:pt>
                <c:pt idx="4">
                  <c:v>46387</c:v>
                </c:pt>
              </c:numCache>
            </c:numRef>
          </c:cat>
          <c:val>
            <c:numRef>
              <c:f>Rohdaten!$D$25:$H$25</c:f>
              <c:numCache>
                <c:formatCode>_(* #,##0_);_(* \(#,##0\);_(* "-"??_);_(@_)</c:formatCode>
                <c:ptCount val="5"/>
                <c:pt idx="0">
                  <c:v>5</c:v>
                </c:pt>
                <c:pt idx="1">
                  <c:v>11</c:v>
                </c:pt>
                <c:pt idx="2">
                  <c:v>12</c:v>
                </c:pt>
                <c:pt idx="3">
                  <c:v>13</c:v>
                </c:pt>
                <c:pt idx="4">
                  <c:v>15</c:v>
                </c:pt>
              </c:numCache>
            </c:numRef>
          </c:val>
          <c:extLst>
            <c:ext xmlns:c16="http://schemas.microsoft.com/office/drawing/2014/chart" uri="{C3380CC4-5D6E-409C-BE32-E72D297353CC}">
              <c16:uniqueId val="{00000000-F177-4C48-8595-023F0456A84E}"/>
            </c:ext>
          </c:extLst>
        </c:ser>
        <c:dLbls>
          <c:showLegendKey val="0"/>
          <c:showVal val="1"/>
          <c:showCatName val="0"/>
          <c:showSerName val="0"/>
          <c:showPercent val="0"/>
          <c:showBubbleSize val="0"/>
        </c:dLbls>
        <c:gapWidth val="150"/>
        <c:axId val="196892544"/>
        <c:axId val="196899584"/>
      </c:barChart>
      <c:dateAx>
        <c:axId val="196892544"/>
        <c:scaling>
          <c:orientation val="minMax"/>
        </c:scaling>
        <c:delete val="0"/>
        <c:axPos val="b"/>
        <c:numFmt formatCode="yyyy;@"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de-DE"/>
          </a:p>
        </c:txPr>
        <c:crossAx val="196899584"/>
        <c:crosses val="autoZero"/>
        <c:auto val="1"/>
        <c:lblOffset val="100"/>
        <c:baseTimeUnit val="years"/>
      </c:dateAx>
      <c:valAx>
        <c:axId val="196899584"/>
        <c:scaling>
          <c:orientation val="minMax"/>
        </c:scaling>
        <c:delete val="0"/>
        <c:axPos val="l"/>
        <c:majorGridlines>
          <c:spPr>
            <a:ln>
              <a:solidFill>
                <a:schemeClr val="bg1">
                  <a:lumMod val="65000"/>
                </a:schemeClr>
              </a:solidFill>
              <a:prstDash val="sysDot"/>
            </a:ln>
          </c:spPr>
        </c:majorGridlines>
        <c:numFmt formatCode="_(* #,##0_);_(* \(#,##0\);_(* &quot;-&quot;??_);_(@_)" sourceLinked="1"/>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de-DE"/>
          </a:p>
        </c:txPr>
        <c:crossAx val="19689254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0"/>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8622418929661"/>
          <c:y val="2.6815806315016812E-2"/>
          <c:w val="0.81918423595743339"/>
          <c:h val="0.68554580051420344"/>
        </c:manualLayout>
      </c:layout>
      <c:lineChart>
        <c:grouping val="standard"/>
        <c:varyColors val="0"/>
        <c:ser>
          <c:idx val="0"/>
          <c:order val="0"/>
          <c:tx>
            <c:strRef>
              <c:f>Rohdaten!$C$29</c:f>
              <c:strCache>
                <c:ptCount val="1"/>
                <c:pt idx="0">
                  <c:v>Kontostand</c:v>
                </c:pt>
              </c:strCache>
            </c:strRef>
          </c:tx>
          <c:marker>
            <c:symbol val="diamond"/>
            <c:size val="5"/>
            <c:spPr>
              <a:solidFill>
                <a:schemeClr val="bg1">
                  <a:lumMod val="75000"/>
                </a:schemeClr>
              </a:solidFill>
            </c:spPr>
          </c:marker>
          <c:cat>
            <c:numRef>
              <c:f>Rohdaten!$D$28:$O$28</c:f>
              <c:numCache>
                <c:formatCode>m/d/yyyy</c:formatCode>
                <c:ptCount val="12"/>
                <c:pt idx="0">
                  <c:v>44651</c:v>
                </c:pt>
                <c:pt idx="1">
                  <c:v>44681</c:v>
                </c:pt>
                <c:pt idx="2">
                  <c:v>44712</c:v>
                </c:pt>
                <c:pt idx="3">
                  <c:v>44742</c:v>
                </c:pt>
                <c:pt idx="4">
                  <c:v>44773</c:v>
                </c:pt>
                <c:pt idx="5">
                  <c:v>44804</c:v>
                </c:pt>
                <c:pt idx="6">
                  <c:v>44834</c:v>
                </c:pt>
                <c:pt idx="7">
                  <c:v>44865</c:v>
                </c:pt>
                <c:pt idx="8">
                  <c:v>44895</c:v>
                </c:pt>
                <c:pt idx="9">
                  <c:v>44926</c:v>
                </c:pt>
                <c:pt idx="10">
                  <c:v>44957</c:v>
                </c:pt>
                <c:pt idx="11">
                  <c:v>44985</c:v>
                </c:pt>
              </c:numCache>
            </c:numRef>
          </c:cat>
          <c:val>
            <c:numRef>
              <c:f>Rohdaten!$D$29:$O$29</c:f>
              <c:numCache>
                <c:formatCode>_(* #,##0_);_(* \(#,##0\);_(* "-"??_);_(@_)</c:formatCode>
                <c:ptCount val="12"/>
                <c:pt idx="0">
                  <c:v>0</c:v>
                </c:pt>
                <c:pt idx="1">
                  <c:v>0</c:v>
                </c:pt>
                <c:pt idx="2">
                  <c:v>0</c:v>
                </c:pt>
                <c:pt idx="3">
                  <c:v>23440.668000000001</c:v>
                </c:pt>
                <c:pt idx="4">
                  <c:v>31200.414000000001</c:v>
                </c:pt>
                <c:pt idx="5">
                  <c:v>13924.847</c:v>
                </c:pt>
                <c:pt idx="6">
                  <c:v>22201.300999999999</c:v>
                </c:pt>
                <c:pt idx="7">
                  <c:v>34974.786</c:v>
                </c:pt>
                <c:pt idx="8">
                  <c:v>47174.203999999998</c:v>
                </c:pt>
                <c:pt idx="9">
                  <c:v>55276.616000000002</c:v>
                </c:pt>
                <c:pt idx="10">
                  <c:v>70087.862999999998</c:v>
                </c:pt>
                <c:pt idx="11">
                  <c:v>89043.335000000006</c:v>
                </c:pt>
              </c:numCache>
            </c:numRef>
          </c:val>
          <c:smooth val="0"/>
          <c:extLst>
            <c:ext xmlns:c16="http://schemas.microsoft.com/office/drawing/2014/chart" uri="{C3380CC4-5D6E-409C-BE32-E72D297353CC}">
              <c16:uniqueId val="{00000000-C7DF-4A43-BDE4-3897D3DF134F}"/>
            </c:ext>
          </c:extLst>
        </c:ser>
        <c:ser>
          <c:idx val="1"/>
          <c:order val="1"/>
          <c:tx>
            <c:strRef>
              <c:f>Rohdaten!$C$30</c:f>
              <c:strCache>
                <c:ptCount val="1"/>
                <c:pt idx="0">
                  <c:v>Kontokorrentstand</c:v>
                </c:pt>
              </c:strCache>
            </c:strRef>
          </c:tx>
          <c:marker>
            <c:symbol val="diamond"/>
            <c:size val="5"/>
            <c:spPr>
              <a:solidFill>
                <a:schemeClr val="bg1">
                  <a:lumMod val="75000"/>
                </a:schemeClr>
              </a:solidFill>
            </c:spPr>
          </c:marker>
          <c:val>
            <c:numRef>
              <c:f>Rohdaten!$D$30:$O$30</c:f>
              <c:numCache>
                <c:formatCode>_(* #,##0_);_(* \(#,##0\);_(* "-"??_);_(@_)</c:formatCode>
                <c:ptCount val="12"/>
                <c:pt idx="0">
                  <c:v>0</c:v>
                </c:pt>
                <c:pt idx="1">
                  <c:v>0</c:v>
                </c:pt>
                <c:pt idx="2">
                  <c:v>-1225.7594020207616</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7DF-4A43-BDE4-3897D3DF134F}"/>
            </c:ext>
          </c:extLst>
        </c:ser>
        <c:ser>
          <c:idx val="2"/>
          <c:order val="2"/>
          <c:tx>
            <c:strRef>
              <c:f>Rohdaten!$C$31</c:f>
              <c:strCache>
                <c:ptCount val="1"/>
                <c:pt idx="0">
                  <c:v>Maximale Kontokorrentlinie</c:v>
                </c:pt>
              </c:strCache>
            </c:strRef>
          </c:tx>
          <c:marker>
            <c:symbol val="none"/>
          </c:marker>
          <c:val>
            <c:numRef>
              <c:f>Rohdaten!$D$31:$O$31</c:f>
              <c:numCache>
                <c:formatCode>_(* #,##0_);_(* \(#,##0\);_(* "-"??_);_(@_)</c:formatCode>
                <c:ptCount val="12"/>
                <c:pt idx="0">
                  <c:v>-30000</c:v>
                </c:pt>
                <c:pt idx="1">
                  <c:v>-30000</c:v>
                </c:pt>
                <c:pt idx="2">
                  <c:v>-30000</c:v>
                </c:pt>
                <c:pt idx="3">
                  <c:v>-30000</c:v>
                </c:pt>
                <c:pt idx="4">
                  <c:v>-30000</c:v>
                </c:pt>
                <c:pt idx="5">
                  <c:v>-30000</c:v>
                </c:pt>
                <c:pt idx="6">
                  <c:v>-30000</c:v>
                </c:pt>
                <c:pt idx="7">
                  <c:v>-30000</c:v>
                </c:pt>
                <c:pt idx="8">
                  <c:v>-30000</c:v>
                </c:pt>
                <c:pt idx="9">
                  <c:v>-30000</c:v>
                </c:pt>
                <c:pt idx="10">
                  <c:v>-30000</c:v>
                </c:pt>
                <c:pt idx="11">
                  <c:v>-30000</c:v>
                </c:pt>
              </c:numCache>
            </c:numRef>
          </c:val>
          <c:smooth val="0"/>
          <c:extLst>
            <c:ext xmlns:c16="http://schemas.microsoft.com/office/drawing/2014/chart" uri="{C3380CC4-5D6E-409C-BE32-E72D297353CC}">
              <c16:uniqueId val="{00000002-C7DF-4A43-BDE4-3897D3DF134F}"/>
            </c:ext>
          </c:extLst>
        </c:ser>
        <c:dLbls>
          <c:showLegendKey val="0"/>
          <c:showVal val="0"/>
          <c:showCatName val="0"/>
          <c:showSerName val="0"/>
          <c:showPercent val="0"/>
          <c:showBubbleSize val="0"/>
        </c:dLbls>
        <c:marker val="1"/>
        <c:smooth val="0"/>
        <c:axId val="196883968"/>
        <c:axId val="196885504"/>
      </c:lineChart>
      <c:dateAx>
        <c:axId val="196883968"/>
        <c:scaling>
          <c:orientation val="minMax"/>
        </c:scaling>
        <c:delete val="0"/>
        <c:axPos val="b"/>
        <c:numFmt formatCode="[$-407]mmm\ yy;@" sourceLinked="0"/>
        <c:majorTickMark val="out"/>
        <c:minorTickMark val="none"/>
        <c:tickLblPos val="low"/>
        <c:txPr>
          <a:bodyPr/>
          <a:lstStyle/>
          <a:p>
            <a:pPr>
              <a:defRPr sz="900">
                <a:latin typeface="Arial" panose="020B0604020202020204" pitchFamily="34" charset="0"/>
                <a:cs typeface="Arial" panose="020B0604020202020204" pitchFamily="34" charset="0"/>
              </a:defRPr>
            </a:pPr>
            <a:endParaRPr lang="de-DE"/>
          </a:p>
        </c:txPr>
        <c:crossAx val="196885504"/>
        <c:crosses val="autoZero"/>
        <c:auto val="1"/>
        <c:lblOffset val="100"/>
        <c:baseTimeUnit val="months"/>
      </c:dateAx>
      <c:valAx>
        <c:axId val="196885504"/>
        <c:scaling>
          <c:orientation val="minMax"/>
        </c:scaling>
        <c:delete val="0"/>
        <c:axPos val="l"/>
        <c:majorGridlines>
          <c:spPr>
            <a:ln>
              <a:solidFill>
                <a:schemeClr val="bg1">
                  <a:lumMod val="65000"/>
                </a:schemeClr>
              </a:solidFill>
              <a:prstDash val="sysDot"/>
            </a:ln>
          </c:spPr>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de-DE"/>
          </a:p>
        </c:txPr>
        <c:crossAx val="196883968"/>
        <c:crosses val="autoZero"/>
        <c:crossBetween val="between"/>
      </c:valAx>
    </c:plotArea>
    <c:legend>
      <c:legendPos val="b"/>
      <c:legendEntry>
        <c:idx val="0"/>
        <c:txPr>
          <a:bodyPr/>
          <a:lstStyle/>
          <a:p>
            <a:pPr>
              <a:defRPr>
                <a:latin typeface="Arial" panose="020B0604020202020204" pitchFamily="34" charset="0"/>
                <a:cs typeface="Arial" panose="020B0604020202020204" pitchFamily="34" charset="0"/>
              </a:defRPr>
            </a:pPr>
            <a:endParaRPr lang="de-DE"/>
          </a:p>
        </c:txPr>
      </c:legendEntry>
      <c:layout>
        <c:manualLayout>
          <c:xMode val="edge"/>
          <c:yMode val="edge"/>
          <c:x val="0.14805295746871419"/>
          <c:y val="0.82041740520506867"/>
          <c:w val="0.7988592972839722"/>
          <c:h val="0.14301558618354451"/>
        </c:manualLayout>
      </c:layout>
      <c:overlay val="0"/>
    </c:legend>
    <c:plotVisOnly val="0"/>
    <c:dispBlanksAs val="gap"/>
    <c:showDLblsOverMax val="0"/>
  </c:chart>
  <c:spPr>
    <a:ln>
      <a:noFill/>
    </a:ln>
  </c:spPr>
  <c:printSettings>
    <c:headerFooter/>
    <c:pageMargins b="0.78740157499999996" l="0.70000000000000018" r="0.70000000000000018" t="0.78740157499999996"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hyperlink" Target="https://elopage.com/s/Fimovi/premium-paket-erstellung-einer-integrierten-finanz-und-liquiditaetsplanung-mit-excel/payment" TargetMode="External"/><Relationship Id="rId2" Type="http://schemas.openxmlformats.org/officeDocument/2006/relationships/image" Target="../media/image1.png"/><Relationship Id="rId1" Type="http://schemas.openxmlformats.org/officeDocument/2006/relationships/hyperlink" Target="http://www.fimovi.de/video-training-erstellung-integrierte-finanz-und-liquiditaetsplanung/" TargetMode="External"/><Relationship Id="rId4" Type="http://schemas.openxmlformats.org/officeDocument/2006/relationships/hyperlink" Target="https://elopage.com/s/Fimovi/smart-paket-erstellung-einer-integrierten-finanz-und-liquiditaetsplanung-mit-excel/payment" TargetMode="External"/></Relationships>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financial-modelling-videos.de/"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png"/><Relationship Id="rId1" Type="http://schemas.openxmlformats.org/officeDocument/2006/relationships/hyperlink" Target="http://www.protagen.de/" TargetMode="External"/><Relationship Id="rId4" Type="http://schemas.openxmlformats.org/officeDocument/2006/relationships/image" Target="../media/image5.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2</xdr:col>
      <xdr:colOff>0</xdr:colOff>
      <xdr:row>1</xdr:row>
      <xdr:rowOff>8283</xdr:rowOff>
    </xdr:from>
    <xdr:to>
      <xdr:col>6</xdr:col>
      <xdr:colOff>0</xdr:colOff>
      <xdr:row>18</xdr:row>
      <xdr:rowOff>0</xdr:rowOff>
    </xdr:to>
    <xdr:sp macro="" textlink="">
      <xdr:nvSpPr>
        <xdr:cNvPr id="3" name="TextBox 4">
          <a:hlinkClick xmlns:r="http://schemas.openxmlformats.org/officeDocument/2006/relationships" r:id="rId1"/>
          <a:extLst>
            <a:ext uri="{FF2B5EF4-FFF2-40B4-BE49-F238E27FC236}">
              <a16:creationId xmlns:a16="http://schemas.microsoft.com/office/drawing/2014/main" id="{94A277ED-407D-4B11-B851-122BDEE167FB}"/>
            </a:ext>
          </a:extLst>
        </xdr:cNvPr>
        <xdr:cNvSpPr txBox="1"/>
      </xdr:nvSpPr>
      <xdr:spPr>
        <a:xfrm>
          <a:off x="571500" y="397566"/>
          <a:ext cx="12291391" cy="393423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lang="en-AU" sz="2000" i="0">
            <a:solidFill>
              <a:srgbClr val="FF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AU" sz="2000" i="0">
              <a:solidFill>
                <a:srgbClr val="FF0000"/>
              </a:solidFill>
              <a:effectLst/>
              <a:latin typeface="Arial" panose="020B0604020202020204" pitchFamily="34" charset="0"/>
              <a:ea typeface="+mn-ea"/>
              <a:cs typeface="Arial" panose="020B0604020202020204" pitchFamily="34" charset="0"/>
            </a:rPr>
            <a:t>Jetzt den zugehörigen</a:t>
          </a:r>
          <a:r>
            <a:rPr lang="en-AU" sz="2000" i="0" baseline="0">
              <a:solidFill>
                <a:srgbClr val="FF0000"/>
              </a:solidFill>
              <a:effectLst/>
              <a:latin typeface="Arial" panose="020B0604020202020204" pitchFamily="34" charset="0"/>
              <a:ea typeface="+mn-ea"/>
              <a:cs typeface="Arial" panose="020B0604020202020204" pitchFamily="34" charset="0"/>
            </a:rPr>
            <a:t> </a:t>
          </a:r>
          <a:r>
            <a:rPr lang="en-AU" sz="2000" i="0">
              <a:solidFill>
                <a:srgbClr val="FF0000"/>
              </a:solidFill>
              <a:effectLst/>
              <a:latin typeface="Arial" panose="020B0604020202020204" pitchFamily="34" charset="0"/>
              <a:ea typeface="+mn-ea"/>
              <a:cs typeface="Arial" panose="020B0604020202020204" pitchFamily="34" charset="0"/>
            </a:rPr>
            <a:t>Video-Workshop</a:t>
          </a:r>
          <a:r>
            <a:rPr lang="en-AU" sz="2000" i="0" baseline="0">
              <a:solidFill>
                <a:srgbClr val="FF0000"/>
              </a:solidFill>
              <a:effectLst/>
              <a:latin typeface="Arial" panose="020B0604020202020204" pitchFamily="34" charset="0"/>
              <a:ea typeface="+mn-ea"/>
              <a:cs typeface="Arial" panose="020B0604020202020204" pitchFamily="34" charset="0"/>
            </a:rPr>
            <a:t> bestellen !</a:t>
          </a:r>
          <a:endParaRPr lang="de-DE" sz="2000">
            <a:solidFill>
              <a:srgbClr val="FF0000"/>
            </a:solidFill>
            <a:effectLst/>
            <a:latin typeface="Arial" panose="020B0604020202020204" pitchFamily="34" charset="0"/>
            <a:cs typeface="Arial" panose="020B0604020202020204" pitchFamily="34" charset="0"/>
          </a:endParaRPr>
        </a:p>
        <a:p>
          <a:endParaRPr lang="de-DE" sz="2000" b="1" baseline="0">
            <a:solidFill>
              <a:srgbClr val="FF0000"/>
            </a:solidFill>
            <a:latin typeface="Arial" panose="020B0604020202020204" pitchFamily="34" charset="0"/>
            <a:ea typeface="+mn-ea"/>
            <a:cs typeface="Arial" panose="020B0604020202020204" pitchFamily="34" charset="0"/>
          </a:endParaRPr>
        </a:p>
        <a:p>
          <a:r>
            <a:rPr lang="de-DE" sz="1400" b="1" baseline="0">
              <a:solidFill>
                <a:srgbClr val="313D72"/>
              </a:solidFill>
              <a:latin typeface="Arial" panose="020B0604020202020204" pitchFamily="34" charset="0"/>
              <a:ea typeface="+mn-ea"/>
              <a:cs typeface="Arial" panose="020B0604020202020204" pitchFamily="34" charset="0"/>
            </a:rPr>
            <a:t>Zugehöriges Video-Training</a:t>
          </a:r>
        </a:p>
        <a:p>
          <a:endParaRPr lang="de-DE" sz="1200" baseline="0">
            <a:solidFill>
              <a:schemeClr val="dk1"/>
            </a:solidFill>
            <a:effectLst/>
            <a:latin typeface="Arial" panose="020B0604020202020204" pitchFamily="34" charset="0"/>
            <a:ea typeface="+mn-ea"/>
            <a:cs typeface="Arial" panose="020B0604020202020204" pitchFamily="34" charset="0"/>
          </a:endParaRPr>
        </a:p>
        <a:p>
          <a:r>
            <a:rPr lang="de-DE" sz="1200" baseline="0">
              <a:solidFill>
                <a:schemeClr val="dk1"/>
              </a:solidFill>
              <a:effectLst/>
              <a:latin typeface="Arial" panose="020B0604020202020204" pitchFamily="34" charset="0"/>
              <a:ea typeface="+mn-ea"/>
              <a:cs typeface="Arial" panose="020B0604020202020204" pitchFamily="34" charset="0"/>
            </a:rPr>
            <a:t>Diese Excel-Datei zeigt das Ergebnis des Video-Kurses „</a:t>
          </a:r>
          <a:r>
            <a:rPr lang="de-DE" sz="1200" b="1" baseline="0">
              <a:solidFill>
                <a:schemeClr val="dk1"/>
              </a:solidFill>
              <a:effectLst/>
              <a:latin typeface="Arial" panose="020B0604020202020204" pitchFamily="34" charset="0"/>
              <a:ea typeface="+mn-ea"/>
              <a:cs typeface="Arial" panose="020B0604020202020204" pitchFamily="34" charset="0"/>
            </a:rPr>
            <a:t>Erstellung einer integrierten Finanz- und Liquiditätsplanung mit Excel</a:t>
          </a:r>
          <a:r>
            <a:rPr lang="de-DE" sz="1200" baseline="0">
              <a:solidFill>
                <a:schemeClr val="dk1"/>
              </a:solidFill>
              <a:effectLst/>
              <a:latin typeface="Arial" panose="020B0604020202020204" pitchFamily="34" charset="0"/>
              <a:ea typeface="+mn-ea"/>
              <a:cs typeface="Arial" panose="020B0604020202020204" pitchFamily="34" charset="0"/>
            </a:rPr>
            <a:t>“, dort natürlich mit allen Formeln. Das Video-Training, bestehend aus 80 HD-Videos mit einer Laufzeit von ca. 17 Stunden, zeigt Ihnen, wie Sie Schritt-für-Schritt eine banken- und investorenkonforme, mehrjährige Finanz- und Liquiditätsplanung für ihr Unternehmen in Microsoft Excel (für PC und Mac) erstellen.</a:t>
          </a:r>
        </a:p>
        <a:p>
          <a:endParaRPr lang="de-DE" sz="1200" baseline="0">
            <a:solidFill>
              <a:schemeClr val="dk1"/>
            </a:solidFill>
            <a:effectLst/>
            <a:latin typeface="Arial" panose="020B0604020202020204" pitchFamily="34" charset="0"/>
            <a:ea typeface="+mn-ea"/>
            <a:cs typeface="Arial" panose="020B0604020202020204" pitchFamily="34" charset="0"/>
          </a:endParaRPr>
        </a:p>
        <a:p>
          <a:r>
            <a:rPr lang="de-DE" sz="1200" baseline="0">
              <a:solidFill>
                <a:schemeClr val="dk1"/>
              </a:solidFill>
              <a:effectLst/>
              <a:latin typeface="Arial" panose="020B0604020202020204" pitchFamily="34" charset="0"/>
              <a:ea typeface="+mn-ea"/>
              <a:cs typeface="Arial" panose="020B0604020202020204" pitchFamily="34" charset="0"/>
            </a:rPr>
            <a:t>Die praxisbezogenen Lerninhalte vermitteln dabei die 3 Kernkompetenzen: </a:t>
          </a:r>
        </a:p>
        <a:p>
          <a:endParaRPr lang="de-DE" sz="1200" baseline="0">
            <a:solidFill>
              <a:schemeClr val="dk1"/>
            </a:solidFill>
            <a:effectLst/>
            <a:latin typeface="Arial" panose="020B0604020202020204" pitchFamily="34" charset="0"/>
            <a:ea typeface="+mn-ea"/>
            <a:cs typeface="Arial" panose="020B0604020202020204" pitchFamily="34" charset="0"/>
          </a:endParaRPr>
        </a:p>
        <a:p>
          <a:r>
            <a:rPr lang="de-DE" sz="1200" baseline="0">
              <a:solidFill>
                <a:schemeClr val="dk1"/>
              </a:solidFill>
              <a:effectLst/>
              <a:latin typeface="Arial" panose="020B0604020202020204" pitchFamily="34" charset="0"/>
              <a:ea typeface="+mn-ea"/>
              <a:cs typeface="Arial" panose="020B0604020202020204" pitchFamily="34" charset="0"/>
            </a:rPr>
            <a:t>  1. Betriebswirtschaftliche Grundlagen</a:t>
          </a:r>
        </a:p>
        <a:p>
          <a:r>
            <a:rPr lang="de-DE" sz="1200" baseline="0">
              <a:solidFill>
                <a:schemeClr val="dk1"/>
              </a:solidFill>
              <a:effectLst/>
              <a:latin typeface="Arial" panose="020B0604020202020204" pitchFamily="34" charset="0"/>
              <a:ea typeface="+mn-ea"/>
              <a:cs typeface="Arial" panose="020B0604020202020204" pitchFamily="34" charset="0"/>
            </a:rPr>
            <a:t>  2. Grundsätze zur ordnungsgemäßen Erstellung von Excel-basierten Planungsmodellen</a:t>
          </a:r>
        </a:p>
        <a:p>
          <a:r>
            <a:rPr lang="de-DE" sz="1200" baseline="0">
              <a:solidFill>
                <a:schemeClr val="dk1"/>
              </a:solidFill>
              <a:effectLst/>
              <a:latin typeface="Arial" panose="020B0604020202020204" pitchFamily="34" charset="0"/>
              <a:ea typeface="+mn-ea"/>
              <a:cs typeface="Arial" panose="020B0604020202020204" pitchFamily="34" charset="0"/>
            </a:rPr>
            <a:t>  3. Praktisches Excel-Know-how</a:t>
          </a:r>
        </a:p>
        <a:p>
          <a:endParaRPr lang="de-DE" sz="1200" baseline="0">
            <a:solidFill>
              <a:schemeClr val="dk1"/>
            </a:solidFill>
            <a:effectLst/>
            <a:latin typeface="Arial" panose="020B0604020202020204" pitchFamily="34" charset="0"/>
            <a:ea typeface="+mn-ea"/>
            <a:cs typeface="Arial" panose="020B0604020202020204" pitchFamily="34" charset="0"/>
          </a:endParaRPr>
        </a:p>
        <a:p>
          <a:r>
            <a:rPr lang="de-DE" sz="1200" baseline="0">
              <a:solidFill>
                <a:schemeClr val="dk1"/>
              </a:solidFill>
              <a:effectLst/>
              <a:latin typeface="Arial" panose="020B0604020202020204" pitchFamily="34" charset="0"/>
              <a:ea typeface="+mn-ea"/>
              <a:cs typeface="Arial" panose="020B0604020202020204" pitchFamily="34" charset="0"/>
            </a:rPr>
            <a:t>Neben den HD-Lehrvideos erhalten Sie weitere Bonus-Dateien (Excel und PDF) sowie ein ergänzendes Kurshandbuch mit Hintergrundinformationen und zusätzlichen Erläuterungen zu jeder Lektion (insgesamt mehr als 50 DIN-A4 Seiten).</a:t>
          </a:r>
        </a:p>
        <a:p>
          <a:endParaRPr lang="de-DE" sz="1200" baseline="0">
            <a:solidFill>
              <a:schemeClr val="dk1"/>
            </a:solidFill>
            <a:effectLst/>
            <a:latin typeface="Arial" panose="020B0604020202020204" pitchFamily="34" charset="0"/>
            <a:ea typeface="+mn-ea"/>
            <a:cs typeface="Arial" panose="020B0604020202020204" pitchFamily="34" charset="0"/>
          </a:endParaRPr>
        </a:p>
        <a:p>
          <a:r>
            <a:rPr lang="de-DE" sz="1200" baseline="0">
              <a:solidFill>
                <a:schemeClr val="dk1"/>
              </a:solidFill>
              <a:effectLst/>
              <a:latin typeface="Arial" panose="020B0604020202020204" pitchFamily="34" charset="0"/>
              <a:ea typeface="+mn-ea"/>
              <a:cs typeface="Arial" panose="020B0604020202020204" pitchFamily="34" charset="0"/>
            </a:rPr>
            <a:t>Weitere Infos sowie eine detaillierte Übersicht aller Lektionen und Inhalte finden Sie auf der Webseite:</a:t>
          </a:r>
          <a:endParaRPr lang="de-DE" sz="1200">
            <a:effectLst/>
            <a:latin typeface="Arial" panose="020B0604020202020204" pitchFamily="34" charset="0"/>
            <a:cs typeface="Arial" panose="020B0604020202020204" pitchFamily="34" charset="0"/>
          </a:endParaRPr>
        </a:p>
        <a:p>
          <a:pPr marL="0" indent="0"/>
          <a:endParaRPr lang="de-DE" sz="1200" b="1" baseline="0">
            <a:solidFill>
              <a:srgbClr val="313D72"/>
            </a:solidFill>
            <a:latin typeface="Arial" panose="020B0604020202020204" pitchFamily="34" charset="0"/>
            <a:ea typeface="+mn-ea"/>
            <a:cs typeface="Arial" panose="020B0604020202020204" pitchFamily="34" charset="0"/>
          </a:endParaRPr>
        </a:p>
      </xdr:txBody>
    </xdr:sp>
    <xdr:clientData/>
  </xdr:twoCellAnchor>
  <xdr:twoCellAnchor editAs="oneCell">
    <xdr:from>
      <xdr:col>1</xdr:col>
      <xdr:colOff>56028</xdr:colOff>
      <xdr:row>21</xdr:row>
      <xdr:rowOff>1</xdr:rowOff>
    </xdr:from>
    <xdr:to>
      <xdr:col>6</xdr:col>
      <xdr:colOff>351604</xdr:colOff>
      <xdr:row>46</xdr:row>
      <xdr:rowOff>5293</xdr:rowOff>
    </xdr:to>
    <xdr:pic>
      <xdr:nvPicPr>
        <xdr:cNvPr id="6" name="Grafik 5">
          <a:hlinkClick xmlns:r="http://schemas.openxmlformats.org/officeDocument/2006/relationships" r:id="rId1"/>
          <a:extLst>
            <a:ext uri="{FF2B5EF4-FFF2-40B4-BE49-F238E27FC236}">
              <a16:creationId xmlns:a16="http://schemas.microsoft.com/office/drawing/2014/main" id="{EB3EC768-4EC9-41EF-AB43-368CBE17E001}"/>
            </a:ext>
          </a:extLst>
        </xdr:cNvPr>
        <xdr:cNvPicPr>
          <a:picLocks noChangeAspect="1"/>
        </xdr:cNvPicPr>
      </xdr:nvPicPr>
      <xdr:blipFill>
        <a:blip xmlns:r="http://schemas.openxmlformats.org/officeDocument/2006/relationships" r:embed="rId2"/>
        <a:stretch>
          <a:fillRect/>
        </a:stretch>
      </xdr:blipFill>
      <xdr:spPr>
        <a:xfrm>
          <a:off x="246528" y="4829736"/>
          <a:ext cx="13003047" cy="5888381"/>
        </a:xfrm>
        <a:prstGeom prst="rect">
          <a:avLst/>
        </a:prstGeom>
      </xdr:spPr>
    </xdr:pic>
    <xdr:clientData/>
  </xdr:twoCellAnchor>
  <xdr:twoCellAnchor>
    <xdr:from>
      <xdr:col>5</xdr:col>
      <xdr:colOff>5852</xdr:colOff>
      <xdr:row>45</xdr:row>
      <xdr:rowOff>152808</xdr:rowOff>
    </xdr:from>
    <xdr:to>
      <xdr:col>5</xdr:col>
      <xdr:colOff>3059448</xdr:colOff>
      <xdr:row>57</xdr:row>
      <xdr:rowOff>171936</xdr:rowOff>
    </xdr:to>
    <xdr:grpSp>
      <xdr:nvGrpSpPr>
        <xdr:cNvPr id="4" name="Gruppieren 3">
          <a:hlinkClick xmlns:r="http://schemas.openxmlformats.org/officeDocument/2006/relationships" r:id="rId3"/>
          <a:extLst>
            <a:ext uri="{FF2B5EF4-FFF2-40B4-BE49-F238E27FC236}">
              <a16:creationId xmlns:a16="http://schemas.microsoft.com/office/drawing/2014/main" id="{42CEC4D8-229D-447C-B089-89C31854DAFE}"/>
            </a:ext>
          </a:extLst>
        </xdr:cNvPr>
        <xdr:cNvGrpSpPr/>
      </xdr:nvGrpSpPr>
      <xdr:grpSpPr>
        <a:xfrm>
          <a:off x="9807077" y="11011308"/>
          <a:ext cx="3053596" cy="2876628"/>
          <a:chOff x="9795895" y="11110699"/>
          <a:chExt cx="3053596" cy="2901476"/>
        </a:xfrm>
      </xdr:grpSpPr>
      <xdr:sp macro="" textlink="">
        <xdr:nvSpPr>
          <xdr:cNvPr id="9" name="Textfeld 8">
            <a:extLst>
              <a:ext uri="{FF2B5EF4-FFF2-40B4-BE49-F238E27FC236}">
                <a16:creationId xmlns:a16="http://schemas.microsoft.com/office/drawing/2014/main" id="{EC7F7978-B329-474E-8C37-F9A69592140B}"/>
              </a:ext>
            </a:extLst>
          </xdr:cNvPr>
          <xdr:cNvSpPr txBox="1"/>
        </xdr:nvSpPr>
        <xdr:spPr>
          <a:xfrm>
            <a:off x="9795895" y="11918914"/>
            <a:ext cx="3053596" cy="99148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2800" b="1" baseline="0">
                <a:solidFill>
                  <a:srgbClr val="227547"/>
                </a:solidFill>
                <a:latin typeface="Arial" panose="020B0604020202020204" pitchFamily="34" charset="0"/>
                <a:cs typeface="Arial" panose="020B0604020202020204" pitchFamily="34" charset="0"/>
              </a:rPr>
              <a:t>EUR 299,00</a:t>
            </a:r>
          </a:p>
          <a:p>
            <a:pPr algn="ctr"/>
            <a:r>
              <a:rPr lang="de-DE" sz="1800" b="1" baseline="0">
                <a:solidFill>
                  <a:srgbClr val="227547"/>
                </a:solidFill>
                <a:latin typeface="Arial" panose="020B0604020202020204" pitchFamily="34" charset="0"/>
                <a:cs typeface="Arial" panose="020B0604020202020204" pitchFamily="34" charset="0"/>
              </a:rPr>
              <a:t>(inkl. MwSt.)</a:t>
            </a:r>
            <a:endParaRPr lang="de-DE" sz="1800" b="1">
              <a:solidFill>
                <a:srgbClr val="227547"/>
              </a:solidFill>
              <a:latin typeface="Arial" panose="020B0604020202020204" pitchFamily="34" charset="0"/>
              <a:cs typeface="Arial" panose="020B0604020202020204" pitchFamily="34" charset="0"/>
            </a:endParaRPr>
          </a:p>
        </xdr:txBody>
      </xdr:sp>
      <xdr:grpSp>
        <xdr:nvGrpSpPr>
          <xdr:cNvPr id="17" name="Gruppieren 16">
            <a:extLst>
              <a:ext uri="{FF2B5EF4-FFF2-40B4-BE49-F238E27FC236}">
                <a16:creationId xmlns:a16="http://schemas.microsoft.com/office/drawing/2014/main" id="{97267EFB-8D7B-48E5-8050-8BBCBB936803}"/>
              </a:ext>
            </a:extLst>
          </xdr:cNvPr>
          <xdr:cNvGrpSpPr/>
        </xdr:nvGrpSpPr>
        <xdr:grpSpPr>
          <a:xfrm>
            <a:off x="9912747" y="13092688"/>
            <a:ext cx="2700000" cy="919487"/>
            <a:chOff x="10204082" y="16266457"/>
            <a:chExt cx="2913530" cy="941295"/>
          </a:xfrm>
        </xdr:grpSpPr>
        <xdr:sp macro="" textlink="">
          <xdr:nvSpPr>
            <xdr:cNvPr id="13" name="Rechteck: abgerundete Ecken 12">
              <a:extLst>
                <a:ext uri="{FF2B5EF4-FFF2-40B4-BE49-F238E27FC236}">
                  <a16:creationId xmlns:a16="http://schemas.microsoft.com/office/drawing/2014/main" id="{DD1244D1-BAFB-487C-A861-F54D3B8E05DF}"/>
                </a:ext>
              </a:extLst>
            </xdr:cNvPr>
            <xdr:cNvSpPr/>
          </xdr:nvSpPr>
          <xdr:spPr>
            <a:xfrm>
              <a:off x="10215288" y="16266457"/>
              <a:ext cx="2902324" cy="941295"/>
            </a:xfrm>
            <a:prstGeom prst="roundRect">
              <a:avLst>
                <a:gd name="adj" fmla="val 16667"/>
              </a:avLst>
            </a:prstGeom>
            <a:solidFill>
              <a:srgbClr val="227547"/>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sp macro="" textlink="">
          <xdr:nvSpPr>
            <xdr:cNvPr id="14" name="Textfeld 13">
              <a:extLst>
                <a:ext uri="{FF2B5EF4-FFF2-40B4-BE49-F238E27FC236}">
                  <a16:creationId xmlns:a16="http://schemas.microsoft.com/office/drawing/2014/main" id="{A2E28E36-781F-4E5B-905E-47DB765D56BD}"/>
                </a:ext>
              </a:extLst>
            </xdr:cNvPr>
            <xdr:cNvSpPr txBox="1"/>
          </xdr:nvSpPr>
          <xdr:spPr>
            <a:xfrm>
              <a:off x="10204082" y="16445751"/>
              <a:ext cx="2891118"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3000" b="1">
                  <a:solidFill>
                    <a:schemeClr val="bg1"/>
                  </a:solidFill>
                </a:rPr>
                <a:t>Bestellen</a:t>
              </a:r>
            </a:p>
          </xdr:txBody>
        </xdr:sp>
      </xdr:grpSp>
      <xdr:sp macro="" textlink="">
        <xdr:nvSpPr>
          <xdr:cNvPr id="20" name="Pfeil: nach rechts 19">
            <a:extLst>
              <a:ext uri="{FF2B5EF4-FFF2-40B4-BE49-F238E27FC236}">
                <a16:creationId xmlns:a16="http://schemas.microsoft.com/office/drawing/2014/main" id="{B530017B-3D27-48C5-9043-3512685F084E}"/>
              </a:ext>
            </a:extLst>
          </xdr:cNvPr>
          <xdr:cNvSpPr/>
        </xdr:nvSpPr>
        <xdr:spPr>
          <a:xfrm rot="5400000">
            <a:off x="10803497" y="11185837"/>
            <a:ext cx="582276" cy="432000"/>
          </a:xfrm>
          <a:prstGeom prst="rightArrow">
            <a:avLst/>
          </a:prstGeom>
          <a:solidFill>
            <a:schemeClr val="bg1">
              <a:lumMod val="75000"/>
            </a:schemeClr>
          </a:solidFill>
        </xdr:spPr>
        <xdr:style>
          <a:lnRef idx="3">
            <a:schemeClr val="lt1"/>
          </a:lnRef>
          <a:fillRef idx="1">
            <a:schemeClr val="dk1"/>
          </a:fillRef>
          <a:effectRef idx="1">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lt1"/>
              </a:solidFill>
            </a:endParaRPr>
          </a:p>
        </xdr:txBody>
      </xdr:sp>
    </xdr:grpSp>
    <xdr:clientData/>
  </xdr:twoCellAnchor>
  <xdr:twoCellAnchor>
    <xdr:from>
      <xdr:col>3</xdr:col>
      <xdr:colOff>2666998</xdr:colOff>
      <xdr:row>45</xdr:row>
      <xdr:rowOff>152808</xdr:rowOff>
    </xdr:from>
    <xdr:to>
      <xdr:col>4</xdr:col>
      <xdr:colOff>2645381</xdr:colOff>
      <xdr:row>57</xdr:row>
      <xdr:rowOff>171936</xdr:rowOff>
    </xdr:to>
    <xdr:grpSp>
      <xdr:nvGrpSpPr>
        <xdr:cNvPr id="2" name="Gruppieren 1">
          <a:hlinkClick xmlns:r="http://schemas.openxmlformats.org/officeDocument/2006/relationships" r:id="rId4"/>
          <a:extLst>
            <a:ext uri="{FF2B5EF4-FFF2-40B4-BE49-F238E27FC236}">
              <a16:creationId xmlns:a16="http://schemas.microsoft.com/office/drawing/2014/main" id="{979AFDF8-C9EC-414A-B5A7-EC68EE48C8A6}"/>
            </a:ext>
          </a:extLst>
        </xdr:cNvPr>
        <xdr:cNvGrpSpPr/>
      </xdr:nvGrpSpPr>
      <xdr:grpSpPr>
        <a:xfrm>
          <a:off x="6315073" y="11011308"/>
          <a:ext cx="3054958" cy="2876628"/>
          <a:chOff x="6311346" y="11110699"/>
          <a:chExt cx="3051231" cy="2901476"/>
        </a:xfrm>
      </xdr:grpSpPr>
      <xdr:sp macro="" textlink="">
        <xdr:nvSpPr>
          <xdr:cNvPr id="7" name="Textfeld 6">
            <a:extLst>
              <a:ext uri="{FF2B5EF4-FFF2-40B4-BE49-F238E27FC236}">
                <a16:creationId xmlns:a16="http://schemas.microsoft.com/office/drawing/2014/main" id="{EB0F207A-3D23-4FC1-B013-33590CD7DDD2}"/>
              </a:ext>
            </a:extLst>
          </xdr:cNvPr>
          <xdr:cNvSpPr txBox="1"/>
        </xdr:nvSpPr>
        <xdr:spPr>
          <a:xfrm flipH="1">
            <a:off x="6311346" y="11918914"/>
            <a:ext cx="3051231" cy="991489"/>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2800" b="1" baseline="0">
                <a:solidFill>
                  <a:srgbClr val="25346A"/>
                </a:solidFill>
                <a:latin typeface="Arial" panose="020B0604020202020204" pitchFamily="34" charset="0"/>
                <a:cs typeface="Arial" panose="020B0604020202020204" pitchFamily="34" charset="0"/>
              </a:rPr>
              <a:t>EUR 249,00</a:t>
            </a:r>
          </a:p>
          <a:p>
            <a:pPr algn="ctr"/>
            <a:r>
              <a:rPr lang="de-DE" sz="1800" b="1" baseline="0">
                <a:solidFill>
                  <a:srgbClr val="25346A"/>
                </a:solidFill>
                <a:latin typeface="Arial" panose="020B0604020202020204" pitchFamily="34" charset="0"/>
                <a:cs typeface="Arial" panose="020B0604020202020204" pitchFamily="34" charset="0"/>
              </a:rPr>
              <a:t>(inkl. MwSt.)</a:t>
            </a:r>
            <a:endParaRPr lang="de-DE" sz="1800" b="1">
              <a:solidFill>
                <a:srgbClr val="25346A"/>
              </a:solidFill>
              <a:latin typeface="Arial" panose="020B0604020202020204" pitchFamily="34" charset="0"/>
              <a:cs typeface="Arial" panose="020B0604020202020204" pitchFamily="34" charset="0"/>
            </a:endParaRPr>
          </a:p>
        </xdr:txBody>
      </xdr:sp>
      <xdr:sp macro="" textlink="">
        <xdr:nvSpPr>
          <xdr:cNvPr id="18" name="Pfeil: nach rechts 17">
            <a:extLst>
              <a:ext uri="{FF2B5EF4-FFF2-40B4-BE49-F238E27FC236}">
                <a16:creationId xmlns:a16="http://schemas.microsoft.com/office/drawing/2014/main" id="{7E0A0489-1521-4DCC-B90F-18DB3410B398}"/>
              </a:ext>
            </a:extLst>
          </xdr:cNvPr>
          <xdr:cNvSpPr/>
        </xdr:nvSpPr>
        <xdr:spPr>
          <a:xfrm rot="5400000">
            <a:off x="7690304" y="11185837"/>
            <a:ext cx="582276" cy="432000"/>
          </a:xfrm>
          <a:prstGeom prst="rightArrow">
            <a:avLst/>
          </a:prstGeom>
          <a:solidFill>
            <a:schemeClr val="bg1">
              <a:lumMod val="75000"/>
            </a:schemeClr>
          </a:solidFill>
        </xdr:spPr>
        <xdr:style>
          <a:lnRef idx="3">
            <a:schemeClr val="lt1"/>
          </a:lnRef>
          <a:fillRef idx="1">
            <a:schemeClr val="dk1"/>
          </a:fillRef>
          <a:effectRef idx="1">
            <a:schemeClr val="dk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solidFill>
                <a:schemeClr val="lt1"/>
              </a:solidFill>
            </a:endParaRPr>
          </a:p>
        </xdr:txBody>
      </xdr:sp>
      <xdr:grpSp>
        <xdr:nvGrpSpPr>
          <xdr:cNvPr id="21" name="Gruppieren 20">
            <a:extLst>
              <a:ext uri="{FF2B5EF4-FFF2-40B4-BE49-F238E27FC236}">
                <a16:creationId xmlns:a16="http://schemas.microsoft.com/office/drawing/2014/main" id="{BA80A180-47E5-441E-934C-327E3EB1CC82}"/>
              </a:ext>
            </a:extLst>
          </xdr:cNvPr>
          <xdr:cNvGrpSpPr/>
        </xdr:nvGrpSpPr>
        <xdr:grpSpPr>
          <a:xfrm>
            <a:off x="6508006" y="13092688"/>
            <a:ext cx="2691231" cy="919487"/>
            <a:chOff x="10204082" y="16266457"/>
            <a:chExt cx="2913530" cy="941295"/>
          </a:xfrm>
        </xdr:grpSpPr>
        <xdr:sp macro="" textlink="">
          <xdr:nvSpPr>
            <xdr:cNvPr id="22" name="Rechteck: abgerundete Ecken 21">
              <a:extLst>
                <a:ext uri="{FF2B5EF4-FFF2-40B4-BE49-F238E27FC236}">
                  <a16:creationId xmlns:a16="http://schemas.microsoft.com/office/drawing/2014/main" id="{82D95BF6-427E-4163-AF7B-E75BFB63DE67}"/>
                </a:ext>
              </a:extLst>
            </xdr:cNvPr>
            <xdr:cNvSpPr/>
          </xdr:nvSpPr>
          <xdr:spPr>
            <a:xfrm>
              <a:off x="10215288" y="16266457"/>
              <a:ext cx="2902324" cy="941295"/>
            </a:xfrm>
            <a:prstGeom prst="roundRect">
              <a:avLst>
                <a:gd name="adj" fmla="val 16667"/>
              </a:avLst>
            </a:prstGeom>
            <a:solidFill>
              <a:srgbClr val="25346A"/>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de-DE" sz="1100"/>
            </a:p>
          </xdr:txBody>
        </xdr:sp>
        <xdr:sp macro="" textlink="">
          <xdr:nvSpPr>
            <xdr:cNvPr id="23" name="Textfeld 22">
              <a:extLst>
                <a:ext uri="{FF2B5EF4-FFF2-40B4-BE49-F238E27FC236}">
                  <a16:creationId xmlns:a16="http://schemas.microsoft.com/office/drawing/2014/main" id="{023CC43E-6C70-4A94-B463-C866CC9882A3}"/>
                </a:ext>
              </a:extLst>
            </xdr:cNvPr>
            <xdr:cNvSpPr txBox="1"/>
          </xdr:nvSpPr>
          <xdr:spPr>
            <a:xfrm>
              <a:off x="10204082" y="16445751"/>
              <a:ext cx="2891118" cy="571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3000" b="1">
                  <a:solidFill>
                    <a:schemeClr val="bg1"/>
                  </a:solidFill>
                </a:rPr>
                <a:t>Bestellen</a:t>
              </a:r>
            </a:p>
          </xdr:txBody>
        </xdr:sp>
      </xdr:grpSp>
    </xdr:grp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9</xdr:row>
      <xdr:rowOff>164767</xdr:rowOff>
    </xdr:from>
    <xdr:to>
      <xdr:col>9</xdr:col>
      <xdr:colOff>0</xdr:colOff>
      <xdr:row>22</xdr:row>
      <xdr:rowOff>1</xdr:rowOff>
    </xdr:to>
    <xdr:graphicFrame macro="">
      <xdr:nvGraphicFramePr>
        <xdr:cNvPr id="2" name="Diagramm 1">
          <a:extLst>
            <a:ext uri="{FF2B5EF4-FFF2-40B4-BE49-F238E27FC236}">
              <a16:creationId xmlns:a16="http://schemas.microsoft.com/office/drawing/2014/main" id="{0ED5FC0E-B383-460A-BB5B-C71C7BE99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762000</xdr:colOff>
      <xdr:row>0</xdr:row>
      <xdr:rowOff>0</xdr:rowOff>
    </xdr:from>
    <xdr:to>
      <xdr:col>15</xdr:col>
      <xdr:colOff>630115</xdr:colOff>
      <xdr:row>1</xdr:row>
      <xdr:rowOff>70743</xdr:rowOff>
    </xdr:to>
    <xdr:sp macro="" textlink="">
      <xdr:nvSpPr>
        <xdr:cNvPr id="3" name="Textfeld 2">
          <a:extLst>
            <a:ext uri="{FF2B5EF4-FFF2-40B4-BE49-F238E27FC236}">
              <a16:creationId xmlns:a16="http://schemas.microsoft.com/office/drawing/2014/main" id="{0787E928-B494-433F-8DFF-D88F933D5CFB}"/>
            </a:ext>
          </a:extLst>
        </xdr:cNvPr>
        <xdr:cNvSpPr txBox="1"/>
      </xdr:nvSpPr>
      <xdr:spPr>
        <a:xfrm>
          <a:off x="7160172" y="0"/>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7</xdr:row>
      <xdr:rowOff>0</xdr:rowOff>
    </xdr:from>
    <xdr:to>
      <xdr:col>13</xdr:col>
      <xdr:colOff>238125</xdr:colOff>
      <xdr:row>26</xdr:row>
      <xdr:rowOff>47065</xdr:rowOff>
    </xdr:to>
    <xdr:graphicFrame macro="">
      <xdr:nvGraphicFramePr>
        <xdr:cNvPr id="2" name="Diagramm 1">
          <a:extLst>
            <a:ext uri="{FF2B5EF4-FFF2-40B4-BE49-F238E27FC236}">
              <a16:creationId xmlns:a16="http://schemas.microsoft.com/office/drawing/2014/main" id="{FB9F46F0-58EB-4889-9EFC-EB8EA2BF7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0</xdr:row>
      <xdr:rowOff>0</xdr:rowOff>
    </xdr:from>
    <xdr:to>
      <xdr:col>19</xdr:col>
      <xdr:colOff>630115</xdr:colOff>
      <xdr:row>1</xdr:row>
      <xdr:rowOff>76455</xdr:rowOff>
    </xdr:to>
    <xdr:sp macro="" textlink="">
      <xdr:nvSpPr>
        <xdr:cNvPr id="3" name="Textfeld 2">
          <a:extLst>
            <a:ext uri="{FF2B5EF4-FFF2-40B4-BE49-F238E27FC236}">
              <a16:creationId xmlns:a16="http://schemas.microsoft.com/office/drawing/2014/main" id="{4050A55D-F225-4C00-8B1D-1F27F6F71080}"/>
            </a:ext>
          </a:extLst>
        </xdr:cNvPr>
        <xdr:cNvSpPr txBox="1"/>
      </xdr:nvSpPr>
      <xdr:spPr>
        <a:xfrm>
          <a:off x="8895522" y="0"/>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0</xdr:colOff>
      <xdr:row>4</xdr:row>
      <xdr:rowOff>0</xdr:rowOff>
    </xdr:to>
    <xdr:sp macro="" textlink="">
      <xdr:nvSpPr>
        <xdr:cNvPr id="2" name="Textfeld 1">
          <a:extLst>
            <a:ext uri="{FF2B5EF4-FFF2-40B4-BE49-F238E27FC236}">
              <a16:creationId xmlns:a16="http://schemas.microsoft.com/office/drawing/2014/main" id="{CE345C71-272A-4B56-AB62-D6ACA9D1DBA5}"/>
            </a:ext>
          </a:extLst>
        </xdr:cNvPr>
        <xdr:cNvSpPr txBox="1"/>
      </xdr:nvSpPr>
      <xdr:spPr>
        <a:xfrm>
          <a:off x="7319596" y="534865"/>
          <a:ext cx="5443904" cy="454270"/>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ctr" anchorCtr="0"/>
        <a:lstStyle/>
        <a:p>
          <a:pPr algn="ctr"/>
          <a:r>
            <a:rPr lang="de-DE" sz="1400" b="1"/>
            <a:t>Alle Formeln durch Werte ersetzt =&gt; Keine Änderungen möglich !</a:t>
          </a:r>
        </a:p>
        <a:p>
          <a:pPr algn="ctr"/>
          <a:endParaRPr lang="de-DE"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1</xdr:row>
      <xdr:rowOff>0</xdr:rowOff>
    </xdr:from>
    <xdr:to>
      <xdr:col>14</xdr:col>
      <xdr:colOff>476250</xdr:colOff>
      <xdr:row>2</xdr:row>
      <xdr:rowOff>146538</xdr:rowOff>
    </xdr:to>
    <xdr:sp macro="" textlink="">
      <xdr:nvSpPr>
        <xdr:cNvPr id="2" name="Textfeld 1">
          <a:extLst>
            <a:ext uri="{FF2B5EF4-FFF2-40B4-BE49-F238E27FC236}">
              <a16:creationId xmlns:a16="http://schemas.microsoft.com/office/drawing/2014/main" id="{86863D6B-CC25-4CDB-B092-0FA5BD5E860A}"/>
            </a:ext>
          </a:extLst>
        </xdr:cNvPr>
        <xdr:cNvSpPr txBox="1"/>
      </xdr:nvSpPr>
      <xdr:spPr>
        <a:xfrm>
          <a:off x="7231673" y="256442"/>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652096</xdr:colOff>
      <xdr:row>1</xdr:row>
      <xdr:rowOff>0</xdr:rowOff>
    </xdr:from>
    <xdr:to>
      <xdr:col>13</xdr:col>
      <xdr:colOff>725365</xdr:colOff>
      <xdr:row>2</xdr:row>
      <xdr:rowOff>139211</xdr:rowOff>
    </xdr:to>
    <xdr:sp macro="" textlink="">
      <xdr:nvSpPr>
        <xdr:cNvPr id="2" name="Textfeld 1">
          <a:extLst>
            <a:ext uri="{FF2B5EF4-FFF2-40B4-BE49-F238E27FC236}">
              <a16:creationId xmlns:a16="http://schemas.microsoft.com/office/drawing/2014/main" id="{6593C891-E76C-4A37-89FE-AF15E186DDA0}"/>
            </a:ext>
          </a:extLst>
        </xdr:cNvPr>
        <xdr:cNvSpPr txBox="1"/>
      </xdr:nvSpPr>
      <xdr:spPr>
        <a:xfrm>
          <a:off x="7297615" y="256442"/>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0</xdr:colOff>
      <xdr:row>1</xdr:row>
      <xdr:rowOff>0</xdr:rowOff>
    </xdr:from>
    <xdr:to>
      <xdr:col>13</xdr:col>
      <xdr:colOff>666750</xdr:colOff>
      <xdr:row>2</xdr:row>
      <xdr:rowOff>146538</xdr:rowOff>
    </xdr:to>
    <xdr:sp macro="" textlink="">
      <xdr:nvSpPr>
        <xdr:cNvPr id="2" name="Textfeld 1">
          <a:extLst>
            <a:ext uri="{FF2B5EF4-FFF2-40B4-BE49-F238E27FC236}">
              <a16:creationId xmlns:a16="http://schemas.microsoft.com/office/drawing/2014/main" id="{41517EEE-0782-4DAE-B519-18488FF0BBFB}"/>
            </a:ext>
          </a:extLst>
        </xdr:cNvPr>
        <xdr:cNvSpPr txBox="1"/>
      </xdr:nvSpPr>
      <xdr:spPr>
        <a:xfrm>
          <a:off x="6235212" y="256442"/>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1</xdr:row>
      <xdr:rowOff>0</xdr:rowOff>
    </xdr:from>
    <xdr:to>
      <xdr:col>13</xdr:col>
      <xdr:colOff>621833</xdr:colOff>
      <xdr:row>2</xdr:row>
      <xdr:rowOff>159281</xdr:rowOff>
    </xdr:to>
    <xdr:sp macro="" textlink="">
      <xdr:nvSpPr>
        <xdr:cNvPr id="2" name="Textfeld 1">
          <a:extLst>
            <a:ext uri="{FF2B5EF4-FFF2-40B4-BE49-F238E27FC236}">
              <a16:creationId xmlns:a16="http://schemas.microsoft.com/office/drawing/2014/main" id="{B9994007-A0EA-42CA-94FD-375C8D3832C4}"/>
            </a:ext>
          </a:extLst>
        </xdr:cNvPr>
        <xdr:cNvSpPr txBox="1"/>
      </xdr:nvSpPr>
      <xdr:spPr>
        <a:xfrm>
          <a:off x="8199783" y="256761"/>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0</xdr:colOff>
      <xdr:row>1</xdr:row>
      <xdr:rowOff>0</xdr:rowOff>
    </xdr:from>
    <xdr:to>
      <xdr:col>13</xdr:col>
      <xdr:colOff>630115</xdr:colOff>
      <xdr:row>2</xdr:row>
      <xdr:rowOff>150998</xdr:rowOff>
    </xdr:to>
    <xdr:sp macro="" textlink="">
      <xdr:nvSpPr>
        <xdr:cNvPr id="2" name="Textfeld 1">
          <a:extLst>
            <a:ext uri="{FF2B5EF4-FFF2-40B4-BE49-F238E27FC236}">
              <a16:creationId xmlns:a16="http://schemas.microsoft.com/office/drawing/2014/main" id="{3271736E-2645-4AC2-9C34-F68E9D293291}"/>
            </a:ext>
          </a:extLst>
        </xdr:cNvPr>
        <xdr:cNvSpPr txBox="1"/>
      </xdr:nvSpPr>
      <xdr:spPr>
        <a:xfrm>
          <a:off x="7263848" y="256761"/>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1</xdr:row>
      <xdr:rowOff>0</xdr:rowOff>
    </xdr:from>
    <xdr:to>
      <xdr:col>13</xdr:col>
      <xdr:colOff>563440</xdr:colOff>
      <xdr:row>2</xdr:row>
      <xdr:rowOff>147271</xdr:rowOff>
    </xdr:to>
    <xdr:sp macro="" textlink="">
      <xdr:nvSpPr>
        <xdr:cNvPr id="2" name="Textfeld 1">
          <a:extLst>
            <a:ext uri="{FF2B5EF4-FFF2-40B4-BE49-F238E27FC236}">
              <a16:creationId xmlns:a16="http://schemas.microsoft.com/office/drawing/2014/main" id="{2E59A868-EA32-4E00-A1D9-C6E859A0B06C}"/>
            </a:ext>
          </a:extLst>
        </xdr:cNvPr>
        <xdr:cNvSpPr txBox="1"/>
      </xdr:nvSpPr>
      <xdr:spPr>
        <a:xfrm>
          <a:off x="7705725" y="285750"/>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0</xdr:colOff>
      <xdr:row>1</xdr:row>
      <xdr:rowOff>0</xdr:rowOff>
    </xdr:from>
    <xdr:to>
      <xdr:col>13</xdr:col>
      <xdr:colOff>737789</xdr:colOff>
      <xdr:row>2</xdr:row>
      <xdr:rowOff>167564</xdr:rowOff>
    </xdr:to>
    <xdr:sp macro="" textlink="">
      <xdr:nvSpPr>
        <xdr:cNvPr id="2" name="Textfeld 1">
          <a:extLst>
            <a:ext uri="{FF2B5EF4-FFF2-40B4-BE49-F238E27FC236}">
              <a16:creationId xmlns:a16="http://schemas.microsoft.com/office/drawing/2014/main" id="{C7B9E4E4-E643-41AB-8D0A-08A6120098A8}"/>
            </a:ext>
          </a:extLst>
        </xdr:cNvPr>
        <xdr:cNvSpPr txBox="1"/>
      </xdr:nvSpPr>
      <xdr:spPr>
        <a:xfrm>
          <a:off x="7164457" y="256761"/>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17</xdr:row>
      <xdr:rowOff>0</xdr:rowOff>
    </xdr:from>
    <xdr:to>
      <xdr:col>12</xdr:col>
      <xdr:colOff>0</xdr:colOff>
      <xdr:row>37</xdr:row>
      <xdr:rowOff>0</xdr:rowOff>
    </xdr:to>
    <xdr:sp macro="" textlink="">
      <xdr:nvSpPr>
        <xdr:cNvPr id="2" name="TextBox 4">
          <a:extLst>
            <a:ext uri="{FF2B5EF4-FFF2-40B4-BE49-F238E27FC236}">
              <a16:creationId xmlns:a16="http://schemas.microsoft.com/office/drawing/2014/main" id="{AE864D47-1279-4797-9C10-24D074FEFF71}"/>
            </a:ext>
          </a:extLst>
        </xdr:cNvPr>
        <xdr:cNvSpPr txBox="1"/>
      </xdr:nvSpPr>
      <xdr:spPr>
        <a:xfrm>
          <a:off x="533400" y="2752725"/>
          <a:ext cx="7620000" cy="323850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AU" sz="2000" i="1">
              <a:solidFill>
                <a:schemeClr val="tx1">
                  <a:lumMod val="75000"/>
                  <a:lumOff val="25000"/>
                </a:schemeClr>
              </a:solidFill>
              <a:latin typeface="+mn-lt"/>
              <a:cs typeface="Arial" pitchFamily="34" charset="0"/>
            </a:rPr>
            <a:t>Bitte vor </a:t>
          </a:r>
          <a:r>
            <a:rPr lang="en-AU" sz="2000" i="1">
              <a:solidFill>
                <a:schemeClr val="tx1">
                  <a:lumMod val="75000"/>
                  <a:lumOff val="25000"/>
                </a:schemeClr>
              </a:solidFill>
              <a:latin typeface="+mn-lt"/>
              <a:ea typeface="+mn-ea"/>
              <a:cs typeface="Arial" pitchFamily="34" charset="0"/>
            </a:rPr>
            <a:t>Nutzung dieser Datei lesen</a:t>
          </a:r>
        </a:p>
        <a:p>
          <a:endParaRPr lang="en-AU" sz="1100" baseline="0">
            <a:solidFill>
              <a:schemeClr val="tx1">
                <a:lumMod val="75000"/>
                <a:lumOff val="25000"/>
              </a:schemeClr>
            </a:solidFill>
            <a:latin typeface="+mn-lt"/>
            <a:cs typeface="Arial" pitchFamily="34" charset="0"/>
          </a:endParaRPr>
        </a:p>
        <a:p>
          <a:r>
            <a:rPr lang="en-AU" sz="1100" b="1" baseline="0">
              <a:solidFill>
                <a:srgbClr val="313D72"/>
              </a:solidFill>
              <a:latin typeface="+mn-lt"/>
              <a:cs typeface="Arial" pitchFamily="34" charset="0"/>
            </a:rPr>
            <a:t>Inhalt</a:t>
          </a:r>
          <a:endParaRPr lang="de-DE" sz="1100" baseline="0">
            <a:solidFill>
              <a:schemeClr val="tx1">
                <a:lumMod val="75000"/>
                <a:lumOff val="25000"/>
              </a:schemeClr>
            </a:solidFill>
            <a:latin typeface="+mn-lt"/>
            <a:ea typeface="+mn-ea"/>
            <a:cs typeface="Arial" pitchFamily="34" charset="0"/>
          </a:endParaRPr>
        </a:p>
        <a:p>
          <a:r>
            <a:rPr lang="en-AU" sz="1100" baseline="0">
              <a:solidFill>
                <a:schemeClr val="tx1">
                  <a:lumMod val="75000"/>
                  <a:lumOff val="25000"/>
                </a:schemeClr>
              </a:solidFill>
              <a:latin typeface="+mn-lt"/>
              <a:ea typeface="+mn-ea"/>
              <a:cs typeface="Arial" pitchFamily="34" charset="0"/>
            </a:rPr>
            <a:t>Diese Vorlage wurde von der Fimovi GmbH erstellt. Die Inhalte dieser Datei wurden mit größter Sorgfalt zusammengestellt. Dennoch können für die Richtigkeit und Vollständigkeit keine Gewähr übernommen werden. Die Ergebnisse in dieser Vorlagen-Datei basieren im wesentlichen auf den zugrundeliegenden Eingabedaten bzw. Annahmen. Diese sind so angelegt, dass sie von Anwendern leicht verändert werden können.</a:t>
          </a:r>
        </a:p>
        <a:p>
          <a:endParaRPr lang="de-DE" sz="1100" baseline="0">
            <a:solidFill>
              <a:schemeClr val="tx1">
                <a:lumMod val="75000"/>
                <a:lumOff val="25000"/>
              </a:schemeClr>
            </a:solidFill>
            <a:latin typeface="+mn-lt"/>
            <a:ea typeface="+mn-ea"/>
            <a:cs typeface="Arial" pitchFamily="34" charset="0"/>
          </a:endParaRPr>
        </a:p>
        <a:p>
          <a:r>
            <a:rPr lang="en-AU" sz="1100" b="1" baseline="0">
              <a:solidFill>
                <a:srgbClr val="313D72"/>
              </a:solidFill>
              <a:latin typeface="+mn-lt"/>
              <a:ea typeface="+mn-ea"/>
              <a:cs typeface="Arial" pitchFamily="34" charset="0"/>
            </a:rPr>
            <a:t>Haftungsausschluss</a:t>
          </a:r>
          <a:endParaRPr lang="de-DE" sz="1100" b="1" baseline="0">
            <a:solidFill>
              <a:srgbClr val="313D72"/>
            </a:solidFill>
            <a:latin typeface="+mn-lt"/>
            <a:ea typeface="+mn-ea"/>
            <a:cs typeface="Arial" pitchFamily="34" charset="0"/>
          </a:endParaRPr>
        </a:p>
        <a:p>
          <a:r>
            <a:rPr lang="en-AU" sz="1100" baseline="0">
              <a:solidFill>
                <a:schemeClr val="tx1">
                  <a:lumMod val="75000"/>
                  <a:lumOff val="25000"/>
                </a:schemeClr>
              </a:solidFill>
              <a:latin typeface="+mn-lt"/>
              <a:ea typeface="+mn-ea"/>
              <a:cs typeface="Arial" pitchFamily="34" charset="0"/>
            </a:rPr>
            <a:t>Die Fimovi GmbH übernimmt keine Gewähr oder Haftung für die Plausibilität oder Richtigkeit dieser Eingabedaten und keine Gewähr oder Haftung für die Richtigkeit der aus diesen Eingabedaten resultierenden Ergebnisse. Auch haftet die Fimovi GmbH nicht für Schäden, die einem Anwender im Vertrauen auf die Richtigkeit der Ergebnisse dieser Berechnungen entstehen. Eine Nutzung dieser Datei erfolgt auf eigenes Risiko. </a:t>
          </a:r>
        </a:p>
        <a:p>
          <a:endParaRPr lang="de-DE" sz="1100" baseline="0">
            <a:solidFill>
              <a:schemeClr val="tx1">
                <a:lumMod val="75000"/>
                <a:lumOff val="25000"/>
              </a:schemeClr>
            </a:solidFill>
            <a:latin typeface="+mn-lt"/>
            <a:ea typeface="+mn-ea"/>
            <a:cs typeface="Arial" pitchFamily="34" charset="0"/>
          </a:endParaRPr>
        </a:p>
        <a:p>
          <a:pPr marL="0" indent="0"/>
          <a:r>
            <a:rPr lang="en-AU" sz="1100" b="1" baseline="0">
              <a:solidFill>
                <a:srgbClr val="313D72"/>
              </a:solidFill>
              <a:latin typeface="+mn-lt"/>
              <a:ea typeface="+mn-ea"/>
              <a:cs typeface="Arial" pitchFamily="34" charset="0"/>
            </a:rPr>
            <a:t>Zweck, Nutzung und Weitergabe</a:t>
          </a:r>
          <a:endParaRPr lang="de-DE" sz="1100" b="1" baseline="0">
            <a:solidFill>
              <a:srgbClr val="313D72"/>
            </a:solidFill>
            <a:latin typeface="+mn-lt"/>
            <a:ea typeface="+mn-ea"/>
            <a:cs typeface="Arial" pitchFamily="34" charset="0"/>
          </a:endParaRPr>
        </a:p>
        <a:p>
          <a:r>
            <a:rPr lang="en-AU" sz="1100" baseline="0">
              <a:solidFill>
                <a:schemeClr val="tx1">
                  <a:lumMod val="75000"/>
                  <a:lumOff val="25000"/>
                </a:schemeClr>
              </a:solidFill>
              <a:latin typeface="+mn-lt"/>
              <a:ea typeface="+mn-ea"/>
              <a:cs typeface="Arial" pitchFamily="34" charset="0"/>
            </a:rPr>
            <a:t>Diese Datei ist als Teil einer kommerziell angebotenen Video-Schulungsreihe urheberrechtlich geschützt. Eine Vervielfältigung oder Weitergabe an Dritte ohne schriftliche Genehmigung der Fimovi GmbH ist nicht zulässig.</a:t>
          </a:r>
        </a:p>
      </xdr:txBody>
    </xdr:sp>
    <xdr:clientData/>
  </xdr:twoCellAnchor>
  <xdr:twoCellAnchor>
    <xdr:from>
      <xdr:col>2</xdr:col>
      <xdr:colOff>0</xdr:colOff>
      <xdr:row>40</xdr:row>
      <xdr:rowOff>0</xdr:rowOff>
    </xdr:from>
    <xdr:to>
      <xdr:col>12</xdr:col>
      <xdr:colOff>0</xdr:colOff>
      <xdr:row>58</xdr:row>
      <xdr:rowOff>0</xdr:rowOff>
    </xdr:to>
    <xdr:sp macro="" textlink="">
      <xdr:nvSpPr>
        <xdr:cNvPr id="3" name="TextBox 4">
          <a:extLst>
            <a:ext uri="{FF2B5EF4-FFF2-40B4-BE49-F238E27FC236}">
              <a16:creationId xmlns:a16="http://schemas.microsoft.com/office/drawing/2014/main" id="{B998E888-7C8B-4913-A5FF-7CFC64B503B0}"/>
            </a:ext>
          </a:extLst>
        </xdr:cNvPr>
        <xdr:cNvSpPr txBox="1"/>
      </xdr:nvSpPr>
      <xdr:spPr>
        <a:xfrm>
          <a:off x="533400" y="6477000"/>
          <a:ext cx="7620000" cy="291465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r>
            <a:rPr lang="en-AU" sz="1100" b="1" baseline="0">
              <a:solidFill>
                <a:srgbClr val="313D72"/>
              </a:solidFill>
              <a:latin typeface="+mn-lt"/>
              <a:ea typeface="+mn-ea"/>
              <a:cs typeface="Arial" pitchFamily="34" charset="0"/>
            </a:rPr>
            <a:t>Profil</a:t>
          </a:r>
        </a:p>
        <a:p>
          <a:r>
            <a:rPr lang="de-DE" sz="1100">
              <a:solidFill>
                <a:schemeClr val="dk1"/>
              </a:solidFill>
              <a:effectLst/>
              <a:latin typeface="+mn-lt"/>
              <a:ea typeface="+mn-ea"/>
              <a:cs typeface="+mn-cs"/>
            </a:rPr>
            <a:t>Financial Modelling Videos bietet Intensiv-Video-Workshops, in denen Schritt für Schritt die Erstellung von professionellen Finanzplanungs-, Projektfinanzierungs- und Cashflow-Modellen in Excel er­läutert wird. Die praxis­orientierten Modelle sind nach aktuellen, international akzeptierten Standards aufgebaut und erlauben den Nutzern höchstmögliche Transparenz und Flexibilität sowohl hinsichtlich der Eingaben, als auch bezüglich der Projektbeurteilung zum Beispiel im Rahmen von Investitions- oder Kreditvergabe­entschei­dungen. </a:t>
          </a:r>
        </a:p>
        <a:p>
          <a:endParaRPr lang="de-DE">
            <a:effectLst/>
          </a:endParaRPr>
        </a:p>
        <a:p>
          <a:r>
            <a:rPr lang="de-DE" sz="1100">
              <a:solidFill>
                <a:schemeClr val="dk1"/>
              </a:solidFill>
              <a:effectLst/>
              <a:latin typeface="+mn-lt"/>
              <a:ea typeface="+mn-ea"/>
              <a:cs typeface="+mn-cs"/>
            </a:rPr>
            <a:t>Neben Intensiv-Video-Workshops bietet die Fimovi GmbH:</a:t>
          </a:r>
        </a:p>
        <a:p>
          <a:endParaRPr lang="de-DE">
            <a:effectLst/>
          </a:endParaRPr>
        </a:p>
        <a:p>
          <a:r>
            <a:rPr lang="de-DE" sz="1100">
              <a:solidFill>
                <a:schemeClr val="dk1"/>
              </a:solidFill>
              <a:effectLst/>
              <a:latin typeface="+mn-lt"/>
              <a:ea typeface="+mn-ea"/>
              <a:cs typeface="+mn-cs"/>
            </a:rPr>
            <a:t> 	• Vorlagen zur Erstellung verschiedener Finanz- und Cashflow-Modelle</a:t>
          </a:r>
          <a:endParaRPr lang="de-DE">
            <a:effectLst/>
          </a:endParaRPr>
        </a:p>
        <a:p>
          <a:pPr eaLnBrk="1" fontAlgn="auto" latinLnBrk="0" hangingPunct="1"/>
          <a:r>
            <a:rPr lang="de-DE" sz="1100">
              <a:solidFill>
                <a:schemeClr val="dk1"/>
              </a:solidFill>
              <a:effectLst/>
              <a:latin typeface="+mn-lt"/>
              <a:ea typeface="+mn-ea"/>
              <a:cs typeface="+mn-cs"/>
            </a:rPr>
            <a:t> 	• Erstellung individueller Finanzmodelle</a:t>
          </a:r>
          <a:endParaRPr lang="de-DE">
            <a:effectLst/>
          </a:endParaRPr>
        </a:p>
        <a:p>
          <a:r>
            <a:rPr lang="de-DE" sz="1100">
              <a:solidFill>
                <a:schemeClr val="dk1"/>
              </a:solidFill>
              <a:effectLst/>
              <a:latin typeface="+mn-lt"/>
              <a:ea typeface="+mn-ea"/>
              <a:cs typeface="+mn-cs"/>
            </a:rPr>
            <a:t>	• Modellreview und -optimierung	</a:t>
          </a:r>
          <a:endParaRPr lang="de-DE">
            <a:effectLst/>
          </a:endParaRPr>
        </a:p>
        <a:p>
          <a:r>
            <a:rPr lang="de-DE" sz="1100">
              <a:solidFill>
                <a:schemeClr val="dk1"/>
              </a:solidFill>
              <a:effectLst/>
              <a:latin typeface="+mn-lt"/>
              <a:ea typeface="+mn-ea"/>
              <a:cs typeface="+mn-cs"/>
            </a:rPr>
            <a:t>	• Seminare im Bereich Financial Modelling und Arbeiten mit Excel</a:t>
          </a:r>
        </a:p>
        <a:p>
          <a:endParaRPr lang="de-DE"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de-DE" sz="1100">
              <a:solidFill>
                <a:schemeClr val="dk1"/>
              </a:solidFill>
              <a:effectLst/>
              <a:latin typeface="+mn-lt"/>
              <a:ea typeface="+mn-ea"/>
              <a:cs typeface="+mn-cs"/>
            </a:rPr>
            <a:t>Besuchen Sie unsere Internetseite, wo viele Informationen und kostenlose Vorlagen und Tutorials  angeboten werden.</a:t>
          </a:r>
          <a:endParaRPr lang="de-DE">
            <a:effectLst/>
          </a:endParaRPr>
        </a:p>
      </xdr:txBody>
    </xdr:sp>
    <xdr:clientData/>
  </xdr:twoCellAnchor>
  <xdr:oneCellAnchor>
    <xdr:from>
      <xdr:col>7</xdr:col>
      <xdr:colOff>419100</xdr:colOff>
      <xdr:row>2</xdr:row>
      <xdr:rowOff>27200</xdr:rowOff>
    </xdr:from>
    <xdr:ext cx="3324225" cy="1405363"/>
    <xdr:pic>
      <xdr:nvPicPr>
        <xdr:cNvPr id="4" name="Grafik 3">
          <a:hlinkClick xmlns:r="http://schemas.openxmlformats.org/officeDocument/2006/relationships" r:id="rId1"/>
          <a:extLst>
            <a:ext uri="{FF2B5EF4-FFF2-40B4-BE49-F238E27FC236}">
              <a16:creationId xmlns:a16="http://schemas.microsoft.com/office/drawing/2014/main" id="{96C5D63C-486D-4C0A-B2BA-D3DD22B911D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500" y="351050"/>
          <a:ext cx="3324225" cy="1405363"/>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xdr:from>
      <xdr:col>8</xdr:col>
      <xdr:colOff>0</xdr:colOff>
      <xdr:row>0</xdr:row>
      <xdr:rowOff>289034</xdr:rowOff>
    </xdr:from>
    <xdr:to>
      <xdr:col>14</xdr:col>
      <xdr:colOff>570994</xdr:colOff>
      <xdr:row>2</xdr:row>
      <xdr:rowOff>149570</xdr:rowOff>
    </xdr:to>
    <xdr:sp macro="" textlink="">
      <xdr:nvSpPr>
        <xdr:cNvPr id="2" name="Textfeld 1">
          <a:extLst>
            <a:ext uri="{FF2B5EF4-FFF2-40B4-BE49-F238E27FC236}">
              <a16:creationId xmlns:a16="http://schemas.microsoft.com/office/drawing/2014/main" id="{CE15BC49-1559-4158-8FEF-A899F5ADB6D9}"/>
            </a:ext>
          </a:extLst>
        </xdr:cNvPr>
        <xdr:cNvSpPr txBox="1"/>
      </xdr:nvSpPr>
      <xdr:spPr>
        <a:xfrm>
          <a:off x="7068207" y="289034"/>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7</xdr:col>
      <xdr:colOff>0</xdr:colOff>
      <xdr:row>1</xdr:row>
      <xdr:rowOff>0</xdr:rowOff>
    </xdr:from>
    <xdr:to>
      <xdr:col>13</xdr:col>
      <xdr:colOff>133158</xdr:colOff>
      <xdr:row>2</xdr:row>
      <xdr:rowOff>150998</xdr:rowOff>
    </xdr:to>
    <xdr:sp macro="" textlink="">
      <xdr:nvSpPr>
        <xdr:cNvPr id="2" name="Textfeld 1">
          <a:extLst>
            <a:ext uri="{FF2B5EF4-FFF2-40B4-BE49-F238E27FC236}">
              <a16:creationId xmlns:a16="http://schemas.microsoft.com/office/drawing/2014/main" id="{5760B58E-220E-4695-A0C4-88476378F739}"/>
            </a:ext>
          </a:extLst>
        </xdr:cNvPr>
        <xdr:cNvSpPr txBox="1"/>
      </xdr:nvSpPr>
      <xdr:spPr>
        <a:xfrm>
          <a:off x="6750326" y="314739"/>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3</xdr:row>
      <xdr:rowOff>133350</xdr:rowOff>
    </xdr:from>
    <xdr:to>
      <xdr:col>9</xdr:col>
      <xdr:colOff>0</xdr:colOff>
      <xdr:row>5</xdr:row>
      <xdr:rowOff>74543</xdr:rowOff>
    </xdr:to>
    <xdr:pic>
      <xdr:nvPicPr>
        <xdr:cNvPr id="2" name="Picture 1" descr="Protagen Logo mit Claim 5cm 150dpi">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591175" y="514350"/>
          <a:ext cx="0" cy="703193"/>
        </a:xfrm>
        <a:prstGeom prst="rect">
          <a:avLst/>
        </a:prstGeom>
        <a:noFill/>
      </xdr:spPr>
    </xdr:pic>
    <xdr:clientData/>
  </xdr:twoCellAnchor>
  <xdr:twoCellAnchor>
    <xdr:from>
      <xdr:col>4</xdr:col>
      <xdr:colOff>0</xdr:colOff>
      <xdr:row>47</xdr:row>
      <xdr:rowOff>0</xdr:rowOff>
    </xdr:from>
    <xdr:to>
      <xdr:col>12</xdr:col>
      <xdr:colOff>0</xdr:colOff>
      <xdr:row>55</xdr:row>
      <xdr:rowOff>0</xdr:rowOff>
    </xdr:to>
    <xdr:sp macro="" textlink="">
      <xdr:nvSpPr>
        <xdr:cNvPr id="3" name="Text Box 2">
          <a:extLst>
            <a:ext uri="{FF2B5EF4-FFF2-40B4-BE49-F238E27FC236}">
              <a16:creationId xmlns:a16="http://schemas.microsoft.com/office/drawing/2014/main" id="{00000000-0008-0000-0300-000003000000}"/>
            </a:ext>
          </a:extLst>
        </xdr:cNvPr>
        <xdr:cNvSpPr txBox="1">
          <a:spLocks noChangeArrowheads="1"/>
        </xdr:cNvSpPr>
      </xdr:nvSpPr>
      <xdr:spPr bwMode="auto">
        <a:xfrm>
          <a:off x="1381125" y="9448800"/>
          <a:ext cx="6334125" cy="1666875"/>
        </a:xfrm>
        <a:prstGeom prst="rect">
          <a:avLst/>
        </a:prstGeom>
        <a:noFill/>
        <a:ln w="9525">
          <a:noFill/>
          <a:miter lim="800000"/>
          <a:headEnd/>
          <a:tailEnd/>
        </a:ln>
      </xdr:spPr>
      <xdr:txBody>
        <a:bodyPr vertOverflow="clip" wrap="square" lIns="27432" tIns="22860" rIns="0" bIns="0" anchor="t" upright="1"/>
        <a:lstStyle/>
        <a:p>
          <a:pPr algn="l" rtl="0">
            <a:defRPr sz="1000"/>
          </a:pPr>
          <a:endParaRPr lang="de-DE" sz="1000" b="0" i="0" u="none" strike="noStrike" baseline="0">
            <a:solidFill>
              <a:schemeClr val="tx1"/>
            </a:solidFill>
            <a:latin typeface="Arial"/>
            <a:cs typeface="Arial"/>
          </a:endParaRPr>
        </a:p>
        <a:p>
          <a:pPr algn="l" rtl="0">
            <a:defRPr sz="1000"/>
          </a:pPr>
          <a:endParaRPr lang="de-DE" sz="1000" b="0" i="0" u="none" strike="noStrike" baseline="0">
            <a:solidFill>
              <a:schemeClr val="tx1"/>
            </a:solidFill>
            <a:latin typeface="Arial"/>
            <a:cs typeface="Arial"/>
          </a:endParaRPr>
        </a:p>
        <a:p>
          <a:pPr algn="l" rtl="0">
            <a:defRPr sz="1000"/>
          </a:pPr>
          <a:r>
            <a:rPr lang="de-DE" sz="1000" b="0" i="0" u="none" strike="noStrike" baseline="0">
              <a:solidFill>
                <a:srgbClr val="FF0000"/>
              </a:solidFill>
              <a:latin typeface="Arial"/>
              <a:cs typeface="Arial"/>
            </a:rPr>
            <a:t> =&gt; Hier beliebigen eigenen Text einfügen!</a:t>
          </a:r>
        </a:p>
        <a:p>
          <a:pPr algn="l" rtl="0">
            <a:defRPr sz="1000"/>
          </a:pPr>
          <a:endParaRPr lang="de-DE" sz="1000" b="0" i="0" u="none" strike="noStrike" baseline="0">
            <a:solidFill>
              <a:schemeClr val="tx1"/>
            </a:solidFill>
            <a:latin typeface="Arial"/>
            <a:cs typeface="Arial"/>
          </a:endParaRPr>
        </a:p>
      </xdr:txBody>
    </xdr:sp>
    <xdr:clientData/>
  </xdr:twoCellAnchor>
  <xdr:twoCellAnchor>
    <xdr:from>
      <xdr:col>4</xdr:col>
      <xdr:colOff>0</xdr:colOff>
      <xdr:row>58</xdr:row>
      <xdr:rowOff>0</xdr:rowOff>
    </xdr:from>
    <xdr:to>
      <xdr:col>12</xdr:col>
      <xdr:colOff>0</xdr:colOff>
      <xdr:row>65</xdr:row>
      <xdr:rowOff>0</xdr:rowOff>
    </xdr:to>
    <xdr:sp macro="" textlink="">
      <xdr:nvSpPr>
        <xdr:cNvPr id="4" name="Text Box 3">
          <a:extLst>
            <a:ext uri="{FF2B5EF4-FFF2-40B4-BE49-F238E27FC236}">
              <a16:creationId xmlns:a16="http://schemas.microsoft.com/office/drawing/2014/main" id="{00000000-0008-0000-0300-000004000000}"/>
            </a:ext>
          </a:extLst>
        </xdr:cNvPr>
        <xdr:cNvSpPr txBox="1">
          <a:spLocks noChangeArrowheads="1"/>
        </xdr:cNvSpPr>
      </xdr:nvSpPr>
      <xdr:spPr bwMode="auto">
        <a:xfrm>
          <a:off x="1381125" y="11830050"/>
          <a:ext cx="6334125" cy="1190625"/>
        </a:xfrm>
        <a:prstGeom prst="rect">
          <a:avLst/>
        </a:prstGeom>
        <a:noFill/>
        <a:ln w="9525">
          <a:noFill/>
          <a:miter lim="800000"/>
          <a:headEnd/>
          <a:tailEnd/>
        </a:ln>
      </xdr:spPr>
      <xdr:txBody>
        <a:bodyPr vertOverflow="clip" wrap="square" lIns="27432" tIns="22860" rIns="0" bIns="0" anchor="t" upright="1"/>
        <a:lstStyle/>
        <a:p>
          <a:endParaRPr lang="en-AU" sz="1000">
            <a:solidFill>
              <a:schemeClr val="tx1"/>
            </a:solidFill>
            <a:latin typeface="Arial" pitchFamily="34" charset="0"/>
            <a:ea typeface="+mn-ea"/>
            <a:cs typeface="Arial" pitchFamily="34" charset="0"/>
          </a:endParaRPr>
        </a:p>
        <a:p>
          <a:r>
            <a:rPr lang="en-AU" sz="1000">
              <a:solidFill>
                <a:srgbClr val="FF0000"/>
              </a:solidFill>
              <a:latin typeface="Arial" pitchFamily="34" charset="0"/>
              <a:ea typeface="+mn-ea"/>
              <a:cs typeface="Arial" pitchFamily="34" charset="0"/>
            </a:rPr>
            <a:t>=&gt; Hier Kontaktdaten </a:t>
          </a:r>
          <a:r>
            <a:rPr lang="en-AU" sz="1000" baseline="0">
              <a:solidFill>
                <a:srgbClr val="FF0000"/>
              </a:solidFill>
              <a:latin typeface="Arial" pitchFamily="34" charset="0"/>
              <a:ea typeface="+mn-ea"/>
              <a:cs typeface="Arial" pitchFamily="34" charset="0"/>
            </a:rPr>
            <a:t>einfügen damit Sie die Investoren kontaktieren können !</a:t>
          </a:r>
          <a:endParaRPr lang="de-DE" sz="1000">
            <a:solidFill>
              <a:srgbClr val="FF0000"/>
            </a:solidFill>
            <a:latin typeface="Arial" pitchFamily="34" charset="0"/>
            <a:ea typeface="+mn-ea"/>
            <a:cs typeface="Arial" pitchFamily="34" charset="0"/>
          </a:endParaRPr>
        </a:p>
      </xdr:txBody>
    </xdr:sp>
    <xdr:clientData/>
  </xdr:twoCellAnchor>
  <xdr:twoCellAnchor editAs="oneCell">
    <xdr:from>
      <xdr:col>3</xdr:col>
      <xdr:colOff>361950</xdr:colOff>
      <xdr:row>4</xdr:row>
      <xdr:rowOff>38100</xdr:rowOff>
    </xdr:from>
    <xdr:to>
      <xdr:col>3</xdr:col>
      <xdr:colOff>361950</xdr:colOff>
      <xdr:row>5</xdr:row>
      <xdr:rowOff>162152</xdr:rowOff>
    </xdr:to>
    <xdr:pic>
      <xdr:nvPicPr>
        <xdr:cNvPr id="5" name="Picture 4" descr="UNIchip_Logo40grau">
          <a:hlinkClick xmlns:r="http://schemas.openxmlformats.org/officeDocument/2006/relationships" r:id="rId1"/>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81075" y="628650"/>
          <a:ext cx="0" cy="628877"/>
        </a:xfrm>
        <a:prstGeom prst="rect">
          <a:avLst/>
        </a:prstGeom>
        <a:noFill/>
      </xdr:spPr>
    </xdr:pic>
    <xdr:clientData/>
  </xdr:twoCellAnchor>
  <xdr:twoCellAnchor editAs="oneCell">
    <xdr:from>
      <xdr:col>5</xdr:col>
      <xdr:colOff>962025</xdr:colOff>
      <xdr:row>3</xdr:row>
      <xdr:rowOff>161925</xdr:rowOff>
    </xdr:from>
    <xdr:to>
      <xdr:col>8</xdr:col>
      <xdr:colOff>1079169</xdr:colOff>
      <xdr:row>8</xdr:row>
      <xdr:rowOff>47625</xdr:rowOff>
    </xdr:to>
    <xdr:pic>
      <xdr:nvPicPr>
        <xdr:cNvPr id="11" name="Grafik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05150" y="542925"/>
          <a:ext cx="2726165" cy="1152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1</xdr:row>
      <xdr:rowOff>0</xdr:rowOff>
    </xdr:from>
    <xdr:to>
      <xdr:col>15</xdr:col>
      <xdr:colOff>630115</xdr:colOff>
      <xdr:row>2</xdr:row>
      <xdr:rowOff>128221</xdr:rowOff>
    </xdr:to>
    <xdr:sp macro="" textlink="">
      <xdr:nvSpPr>
        <xdr:cNvPr id="2" name="Textfeld 1">
          <a:extLst>
            <a:ext uri="{FF2B5EF4-FFF2-40B4-BE49-F238E27FC236}">
              <a16:creationId xmlns:a16="http://schemas.microsoft.com/office/drawing/2014/main" id="{89741413-9135-4AEC-95B3-5C1DB8C80698}"/>
            </a:ext>
          </a:extLst>
        </xdr:cNvPr>
        <xdr:cNvSpPr txBox="1"/>
      </xdr:nvSpPr>
      <xdr:spPr>
        <a:xfrm>
          <a:off x="5753100" y="257175"/>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0</xdr:colOff>
      <xdr:row>1</xdr:row>
      <xdr:rowOff>0</xdr:rowOff>
    </xdr:from>
    <xdr:to>
      <xdr:col>14</xdr:col>
      <xdr:colOff>607703</xdr:colOff>
      <xdr:row>2</xdr:row>
      <xdr:rowOff>131022</xdr:rowOff>
    </xdr:to>
    <xdr:sp macro="" textlink="">
      <xdr:nvSpPr>
        <xdr:cNvPr id="2" name="Textfeld 1">
          <a:extLst>
            <a:ext uri="{FF2B5EF4-FFF2-40B4-BE49-F238E27FC236}">
              <a16:creationId xmlns:a16="http://schemas.microsoft.com/office/drawing/2014/main" id="{D0A0BF36-D382-454E-B54B-2AAE45125E85}"/>
            </a:ext>
          </a:extLst>
        </xdr:cNvPr>
        <xdr:cNvSpPr txBox="1"/>
      </xdr:nvSpPr>
      <xdr:spPr>
        <a:xfrm>
          <a:off x="6622676" y="257735"/>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1</xdr:row>
      <xdr:rowOff>0</xdr:rowOff>
    </xdr:from>
    <xdr:to>
      <xdr:col>14</xdr:col>
      <xdr:colOff>630115</xdr:colOff>
      <xdr:row>2</xdr:row>
      <xdr:rowOff>137746</xdr:rowOff>
    </xdr:to>
    <xdr:sp macro="" textlink="">
      <xdr:nvSpPr>
        <xdr:cNvPr id="2" name="Textfeld 1">
          <a:extLst>
            <a:ext uri="{FF2B5EF4-FFF2-40B4-BE49-F238E27FC236}">
              <a16:creationId xmlns:a16="http://schemas.microsoft.com/office/drawing/2014/main" id="{3714A5F1-C435-4F2F-9489-1FF6CB14BC17}"/>
            </a:ext>
          </a:extLst>
        </xdr:cNvPr>
        <xdr:cNvSpPr txBox="1"/>
      </xdr:nvSpPr>
      <xdr:spPr>
        <a:xfrm>
          <a:off x="5181600" y="257175"/>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359019</xdr:colOff>
      <xdr:row>23</xdr:row>
      <xdr:rowOff>118524</xdr:rowOff>
    </xdr:from>
    <xdr:to>
      <xdr:col>5</xdr:col>
      <xdr:colOff>526676</xdr:colOff>
      <xdr:row>34</xdr:row>
      <xdr:rowOff>0</xdr:rowOff>
    </xdr:to>
    <xdr:graphicFrame macro="">
      <xdr:nvGraphicFramePr>
        <xdr:cNvPr id="2" name="Diagramm 1">
          <a:extLst>
            <a:ext uri="{FF2B5EF4-FFF2-40B4-BE49-F238E27FC236}">
              <a16:creationId xmlns:a16="http://schemas.microsoft.com/office/drawing/2014/main" id="{8241B3B7-DE8C-4466-8A74-236C3F5637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7166</xdr:colOff>
      <xdr:row>5</xdr:row>
      <xdr:rowOff>0</xdr:rowOff>
    </xdr:from>
    <xdr:to>
      <xdr:col>13</xdr:col>
      <xdr:colOff>0</xdr:colOff>
      <xdr:row>22</xdr:row>
      <xdr:rowOff>0</xdr:rowOff>
    </xdr:to>
    <xdr:graphicFrame macro="">
      <xdr:nvGraphicFramePr>
        <xdr:cNvPr id="3" name="Diagramm 2">
          <a:extLst>
            <a:ext uri="{FF2B5EF4-FFF2-40B4-BE49-F238E27FC236}">
              <a16:creationId xmlns:a16="http://schemas.microsoft.com/office/drawing/2014/main" id="{7F535DAD-32FC-4B0B-ADC8-675B17FFB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2</xdr:row>
      <xdr:rowOff>0</xdr:rowOff>
    </xdr:from>
    <xdr:to>
      <xdr:col>13</xdr:col>
      <xdr:colOff>630115</xdr:colOff>
      <xdr:row>3</xdr:row>
      <xdr:rowOff>126151</xdr:rowOff>
    </xdr:to>
    <xdr:sp macro="" textlink="">
      <xdr:nvSpPr>
        <xdr:cNvPr id="4" name="Textfeld 3">
          <a:extLst>
            <a:ext uri="{FF2B5EF4-FFF2-40B4-BE49-F238E27FC236}">
              <a16:creationId xmlns:a16="http://schemas.microsoft.com/office/drawing/2014/main" id="{2CCA2D40-8DC8-4E65-B0DF-ED867CD41C47}"/>
            </a:ext>
          </a:extLst>
        </xdr:cNvPr>
        <xdr:cNvSpPr txBox="1"/>
      </xdr:nvSpPr>
      <xdr:spPr>
        <a:xfrm>
          <a:off x="6004891" y="554935"/>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146538</xdr:colOff>
      <xdr:row>0</xdr:row>
      <xdr:rowOff>73269</xdr:rowOff>
    </xdr:from>
    <xdr:to>
      <xdr:col>10</xdr:col>
      <xdr:colOff>1084384</xdr:colOff>
      <xdr:row>1</xdr:row>
      <xdr:rowOff>153865</xdr:rowOff>
    </xdr:to>
    <xdr:sp macro="" textlink="">
      <xdr:nvSpPr>
        <xdr:cNvPr id="2" name="Textfeld 1">
          <a:extLst>
            <a:ext uri="{FF2B5EF4-FFF2-40B4-BE49-F238E27FC236}">
              <a16:creationId xmlns:a16="http://schemas.microsoft.com/office/drawing/2014/main" id="{22AE23DC-366D-4905-952C-ACBA60F641B2}"/>
            </a:ext>
          </a:extLst>
        </xdr:cNvPr>
        <xdr:cNvSpPr txBox="1"/>
      </xdr:nvSpPr>
      <xdr:spPr>
        <a:xfrm>
          <a:off x="7187711" y="73269"/>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307730</xdr:colOff>
      <xdr:row>30</xdr:row>
      <xdr:rowOff>0</xdr:rowOff>
    </xdr:from>
    <xdr:to>
      <xdr:col>10</xdr:col>
      <xdr:colOff>761999</xdr:colOff>
      <xdr:row>45</xdr:row>
      <xdr:rowOff>0</xdr:rowOff>
    </xdr:to>
    <xdr:graphicFrame macro="">
      <xdr:nvGraphicFramePr>
        <xdr:cNvPr id="2" name="Diagramm 1">
          <a:extLst>
            <a:ext uri="{FF2B5EF4-FFF2-40B4-BE49-F238E27FC236}">
              <a16:creationId xmlns:a16="http://schemas.microsoft.com/office/drawing/2014/main" id="{6B7D3431-7389-4590-8F54-597591BC3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1</xdr:row>
      <xdr:rowOff>0</xdr:rowOff>
    </xdr:from>
    <xdr:to>
      <xdr:col>13</xdr:col>
      <xdr:colOff>630115</xdr:colOff>
      <xdr:row>2</xdr:row>
      <xdr:rowOff>124558</xdr:rowOff>
    </xdr:to>
    <xdr:sp macro="" textlink="">
      <xdr:nvSpPr>
        <xdr:cNvPr id="3" name="Textfeld 2">
          <a:extLst>
            <a:ext uri="{FF2B5EF4-FFF2-40B4-BE49-F238E27FC236}">
              <a16:creationId xmlns:a16="http://schemas.microsoft.com/office/drawing/2014/main" id="{660D6B76-E3D2-450D-8F7E-2992D2EA2E14}"/>
            </a:ext>
          </a:extLst>
        </xdr:cNvPr>
        <xdr:cNvSpPr txBox="1"/>
      </xdr:nvSpPr>
      <xdr:spPr>
        <a:xfrm>
          <a:off x="6198577" y="285750"/>
          <a:ext cx="5202115" cy="366346"/>
        </a:xfrm>
        <a:prstGeom prst="rect">
          <a:avLst/>
        </a:prstGeom>
        <a:ln/>
      </xdr:spPr>
      <xdr:style>
        <a:lnRef idx="0">
          <a:schemeClr val="accent2"/>
        </a:lnRef>
        <a:fillRef idx="3">
          <a:schemeClr val="accent2"/>
        </a:fillRef>
        <a:effectRef idx="3">
          <a:schemeClr val="accent2"/>
        </a:effectRef>
        <a:fontRef idx="minor">
          <a:schemeClr val="lt1"/>
        </a:fontRef>
      </xdr:style>
      <xdr:txBody>
        <a:bodyPr vertOverflow="clip" horzOverflow="clip" wrap="square" rtlCol="0" anchor="t"/>
        <a:lstStyle/>
        <a:p>
          <a:pPr algn="ctr"/>
          <a:r>
            <a:rPr lang="de-DE" sz="1400" b="1"/>
            <a:t>Alle Formeln durch Werte ersetzt =&gt; Keine Änderungen möglich !</a:t>
          </a:r>
        </a:p>
        <a:p>
          <a:pPr algn="ctr"/>
          <a:endParaRPr lang="de-DE" sz="1100"/>
        </a:p>
      </xdr:txBody>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fimovi.de/video-training-erstellung-integrierte-finanz-und-liquiditaetsplanung-detail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de.wikipedia.org/wiki/ISO_4217" TargetMode="External"/><Relationship Id="rId6" Type="http://schemas.openxmlformats.org/officeDocument/2006/relationships/comments" Target="../comments2.xml"/><Relationship Id="rId5" Type="http://schemas.openxmlformats.org/officeDocument/2006/relationships/vmlDrawing" Target="../drawings/vmlDrawing3.v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7.xml"/><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8.xml"/><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hyperlink" Target="mailto:support@fimovi.de" TargetMode="External"/><Relationship Id="rId2" Type="http://schemas.openxmlformats.org/officeDocument/2006/relationships/hyperlink" Target="http://www.financial-modelling-videos.de/" TargetMode="External"/><Relationship Id="rId1" Type="http://schemas.openxmlformats.org/officeDocument/2006/relationships/hyperlink" Target="http://www.financial-modelling-videos.de/"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0EBBB3-7043-429E-BB83-011E2181197B}">
  <sheetPr>
    <tabColor rgb="FF00B0F0"/>
    <pageSetUpPr fitToPage="1"/>
  </sheetPr>
  <dimension ref="A1:AB431"/>
  <sheetViews>
    <sheetView showGridLines="0" showRowColHeaders="0" tabSelected="1" zoomScaleNormal="100" zoomScaleSheetLayoutView="85" workbookViewId="0"/>
  </sheetViews>
  <sheetFormatPr baseColWidth="10" defaultColWidth="0" defaultRowHeight="12.75" zeroHeight="1"/>
  <cols>
    <col min="1" max="1" width="2.85546875" style="626" customWidth="1"/>
    <col min="2" max="2" width="5.7109375" style="626" customWidth="1"/>
    <col min="3" max="4" width="46.140625" style="626" customWidth="1"/>
    <col min="5" max="6" width="46.140625" style="688" customWidth="1"/>
    <col min="7" max="7" width="5.7109375" style="626" customWidth="1"/>
    <col min="8" max="8" width="2.85546875" style="626" customWidth="1"/>
    <col min="9" max="16384" width="11.42578125" style="626" hidden="1"/>
  </cols>
  <sheetData>
    <row r="1" spans="1:8" ht="30.75" customHeight="1">
      <c r="A1" s="698"/>
      <c r="B1" s="696" t="s">
        <v>857</v>
      </c>
      <c r="C1" s="696"/>
      <c r="D1" s="697"/>
      <c r="E1" s="697"/>
      <c r="F1" s="697"/>
      <c r="G1" s="697"/>
      <c r="H1" s="698"/>
    </row>
    <row r="2" spans="1:8" ht="18" customHeight="1">
      <c r="A2" s="694"/>
      <c r="B2" s="694"/>
      <c r="C2" s="694"/>
      <c r="D2" s="694"/>
      <c r="E2" s="695"/>
      <c r="F2" s="695"/>
      <c r="G2" s="694"/>
      <c r="H2" s="694"/>
    </row>
    <row r="3" spans="1:8" ht="18" customHeight="1">
      <c r="A3" s="694"/>
      <c r="B3" s="694"/>
      <c r="C3" s="694"/>
      <c r="D3" s="694"/>
      <c r="E3" s="695"/>
      <c r="F3" s="695"/>
      <c r="G3" s="694"/>
      <c r="H3" s="694"/>
    </row>
    <row r="4" spans="1:8" ht="18" customHeight="1">
      <c r="A4" s="694"/>
      <c r="B4" s="694"/>
      <c r="C4" s="694"/>
      <c r="D4" s="694"/>
      <c r="E4" s="695"/>
      <c r="F4" s="695"/>
      <c r="G4" s="694"/>
      <c r="H4" s="694"/>
    </row>
    <row r="5" spans="1:8" ht="18" customHeight="1">
      <c r="A5" s="694"/>
      <c r="B5" s="694"/>
      <c r="C5" s="694"/>
      <c r="D5" s="694"/>
      <c r="E5" s="695"/>
      <c r="F5" s="695"/>
      <c r="G5" s="694"/>
      <c r="H5" s="694"/>
    </row>
    <row r="6" spans="1:8" ht="18" customHeight="1">
      <c r="A6" s="694"/>
      <c r="B6" s="694"/>
      <c r="C6" s="694"/>
      <c r="D6" s="694"/>
      <c r="E6" s="695"/>
      <c r="F6" s="695"/>
      <c r="G6" s="694"/>
      <c r="H6" s="694"/>
    </row>
    <row r="7" spans="1:8" ht="18" customHeight="1">
      <c r="A7" s="694"/>
      <c r="B7" s="694"/>
      <c r="C7" s="694"/>
      <c r="D7" s="694"/>
      <c r="E7" s="695"/>
      <c r="F7" s="695"/>
      <c r="G7" s="694"/>
      <c r="H7" s="694"/>
    </row>
    <row r="8" spans="1:8" ht="18" customHeight="1">
      <c r="A8" s="694"/>
      <c r="B8" s="694"/>
      <c r="C8" s="694"/>
      <c r="D8" s="694"/>
      <c r="E8" s="695"/>
      <c r="F8" s="695"/>
      <c r="G8" s="694"/>
      <c r="H8" s="694"/>
    </row>
    <row r="9" spans="1:8" ht="18" customHeight="1">
      <c r="A9" s="694"/>
      <c r="B9" s="694"/>
      <c r="C9" s="694"/>
      <c r="D9" s="694"/>
      <c r="E9" s="695"/>
      <c r="F9" s="695"/>
      <c r="G9" s="694"/>
      <c r="H9" s="694"/>
    </row>
    <row r="10" spans="1:8" ht="18" customHeight="1">
      <c r="A10" s="694"/>
      <c r="B10" s="694"/>
      <c r="C10" s="694"/>
      <c r="D10" s="694"/>
      <c r="E10" s="695"/>
      <c r="F10" s="695"/>
      <c r="G10" s="694"/>
      <c r="H10" s="694"/>
    </row>
    <row r="11" spans="1:8" ht="18" customHeight="1">
      <c r="A11" s="694"/>
      <c r="B11" s="694"/>
      <c r="C11" s="694"/>
      <c r="D11" s="694"/>
      <c r="E11" s="695"/>
      <c r="F11" s="695"/>
      <c r="G11" s="694"/>
      <c r="H11" s="694"/>
    </row>
    <row r="12" spans="1:8" ht="18" customHeight="1">
      <c r="A12" s="694"/>
      <c r="B12" s="694"/>
      <c r="C12" s="694"/>
      <c r="D12" s="694"/>
      <c r="E12" s="695"/>
      <c r="F12" s="695"/>
      <c r="G12" s="694"/>
      <c r="H12" s="694"/>
    </row>
    <row r="13" spans="1:8" ht="18" customHeight="1">
      <c r="A13" s="694"/>
      <c r="B13" s="694"/>
      <c r="C13" s="694"/>
      <c r="D13" s="694"/>
      <c r="E13" s="695"/>
      <c r="F13" s="695"/>
      <c r="G13" s="694"/>
      <c r="H13" s="694"/>
    </row>
    <row r="14" spans="1:8" ht="18" customHeight="1">
      <c r="A14" s="694"/>
      <c r="B14" s="694"/>
      <c r="C14" s="694"/>
      <c r="D14" s="694"/>
      <c r="E14" s="695"/>
      <c r="F14" s="695"/>
      <c r="G14" s="694"/>
      <c r="H14" s="694"/>
    </row>
    <row r="15" spans="1:8" ht="18" customHeight="1">
      <c r="A15" s="694"/>
      <c r="B15" s="694"/>
      <c r="C15" s="694"/>
      <c r="D15" s="694"/>
      <c r="E15" s="695"/>
      <c r="F15" s="695"/>
      <c r="G15" s="694"/>
      <c r="H15" s="694"/>
    </row>
    <row r="16" spans="1:8" ht="18" customHeight="1">
      <c r="A16" s="694"/>
      <c r="B16" s="694"/>
      <c r="C16" s="694"/>
      <c r="D16" s="694"/>
      <c r="E16" s="695"/>
      <c r="F16" s="695"/>
      <c r="G16" s="694"/>
      <c r="H16" s="694"/>
    </row>
    <row r="17" spans="1:8" ht="18" customHeight="1">
      <c r="A17" s="694"/>
      <c r="B17" s="694"/>
      <c r="C17" s="694"/>
      <c r="D17" s="694"/>
      <c r="E17" s="695"/>
      <c r="F17" s="695"/>
      <c r="G17" s="694"/>
      <c r="H17" s="694"/>
    </row>
    <row r="18" spans="1:8" ht="10.5" customHeight="1">
      <c r="A18" s="694"/>
      <c r="B18" s="694"/>
      <c r="C18" s="694"/>
      <c r="D18" s="694"/>
      <c r="E18" s="695"/>
      <c r="F18" s="695"/>
      <c r="G18" s="694"/>
      <c r="H18" s="694"/>
    </row>
    <row r="19" spans="1:8" ht="26.25" customHeight="1">
      <c r="A19" s="694"/>
      <c r="B19" s="694"/>
      <c r="C19" s="699" t="s">
        <v>858</v>
      </c>
      <c r="D19" s="700"/>
      <c r="E19" s="701"/>
      <c r="F19" s="701"/>
      <c r="G19" s="694"/>
      <c r="H19" s="694"/>
    </row>
    <row r="20" spans="1:8" ht="30.75" customHeight="1">
      <c r="A20" s="698"/>
      <c r="B20" s="696" t="s">
        <v>856</v>
      </c>
      <c r="C20" s="696"/>
      <c r="D20" s="697"/>
      <c r="E20" s="697"/>
      <c r="F20" s="697"/>
      <c r="G20" s="697"/>
      <c r="H20" s="698"/>
    </row>
    <row r="21" spans="1:8" ht="18.75" customHeight="1">
      <c r="C21" s="692"/>
      <c r="D21" s="692"/>
      <c r="E21" s="693"/>
      <c r="F21" s="693"/>
      <c r="G21" s="692"/>
      <c r="H21" s="689"/>
    </row>
    <row r="22" spans="1:8" ht="18.75" customHeight="1">
      <c r="C22" s="692"/>
      <c r="D22" s="692"/>
      <c r="E22" s="693"/>
      <c r="F22" s="693"/>
      <c r="G22" s="692"/>
      <c r="H22" s="689"/>
    </row>
    <row r="23" spans="1:8" ht="18.75" customHeight="1">
      <c r="C23" s="692"/>
      <c r="D23" s="692"/>
      <c r="E23" s="693"/>
      <c r="F23" s="693"/>
      <c r="G23" s="692"/>
      <c r="H23" s="689"/>
    </row>
    <row r="24" spans="1:8" ht="18.75" customHeight="1">
      <c r="C24" s="692"/>
      <c r="D24" s="692"/>
      <c r="E24" s="693"/>
      <c r="F24" s="693"/>
      <c r="G24" s="692"/>
      <c r="H24" s="689"/>
    </row>
    <row r="25" spans="1:8" ht="18.75" customHeight="1">
      <c r="C25" s="692"/>
      <c r="D25" s="692"/>
      <c r="E25" s="693"/>
      <c r="F25" s="693"/>
      <c r="G25" s="692"/>
      <c r="H25" s="689"/>
    </row>
    <row r="26" spans="1:8" ht="18.75" customHeight="1">
      <c r="C26" s="692"/>
      <c r="D26" s="692"/>
      <c r="E26" s="693"/>
      <c r="F26" s="693"/>
      <c r="G26" s="692"/>
      <c r="H26" s="689"/>
    </row>
    <row r="27" spans="1:8" ht="18.75" customHeight="1">
      <c r="C27" s="692"/>
      <c r="D27" s="692"/>
      <c r="E27" s="693"/>
      <c r="F27" s="693"/>
      <c r="G27" s="692"/>
      <c r="H27" s="689"/>
    </row>
    <row r="28" spans="1:8" ht="18.75" customHeight="1">
      <c r="C28" s="692"/>
      <c r="D28" s="692"/>
      <c r="E28" s="693"/>
      <c r="F28" s="693"/>
      <c r="G28" s="692"/>
      <c r="H28" s="689"/>
    </row>
    <row r="29" spans="1:8" ht="18.75" customHeight="1">
      <c r="C29" s="692"/>
      <c r="D29" s="692"/>
      <c r="E29" s="693"/>
      <c r="F29" s="693"/>
      <c r="G29" s="692"/>
      <c r="H29" s="689"/>
    </row>
    <row r="30" spans="1:8" ht="18.75" customHeight="1">
      <c r="C30" s="692"/>
      <c r="D30" s="692"/>
      <c r="E30" s="693"/>
      <c r="F30" s="693"/>
      <c r="G30" s="692"/>
      <c r="H30" s="689"/>
    </row>
    <row r="31" spans="1:8" ht="18.75" customHeight="1">
      <c r="C31" s="692"/>
      <c r="D31" s="692"/>
      <c r="E31" s="693"/>
      <c r="F31" s="693"/>
      <c r="G31" s="692"/>
      <c r="H31" s="689"/>
    </row>
    <row r="32" spans="1:8" ht="18.75" customHeight="1">
      <c r="C32" s="692"/>
      <c r="D32" s="692"/>
      <c r="E32" s="693"/>
      <c r="F32" s="693"/>
      <c r="G32" s="692"/>
      <c r="H32" s="689"/>
    </row>
    <row r="33" spans="3:28" ht="18.75" customHeight="1">
      <c r="C33" s="692"/>
      <c r="D33" s="692"/>
      <c r="E33" s="693"/>
      <c r="F33" s="693"/>
      <c r="G33" s="692"/>
      <c r="H33" s="689"/>
    </row>
    <row r="34" spans="3:28" ht="18.75" customHeight="1">
      <c r="C34" s="692"/>
      <c r="D34" s="692"/>
      <c r="E34" s="693"/>
      <c r="F34" s="693"/>
      <c r="G34" s="692"/>
      <c r="H34" s="689"/>
    </row>
    <row r="35" spans="3:28" ht="18.75" customHeight="1">
      <c r="H35" s="689"/>
    </row>
    <row r="36" spans="3:28" ht="18.75" customHeight="1">
      <c r="H36" s="689"/>
    </row>
    <row r="37" spans="3:28" ht="18.75" customHeight="1">
      <c r="H37" s="689"/>
    </row>
    <row r="38" spans="3:28" ht="18.75" customHeight="1">
      <c r="H38" s="689"/>
    </row>
    <row r="39" spans="3:28" ht="18.75" customHeight="1">
      <c r="H39" s="689"/>
    </row>
    <row r="40" spans="3:28" ht="18.75" customHeight="1">
      <c r="H40" s="689"/>
    </row>
    <row r="41" spans="3:28" ht="18.75" customHeight="1">
      <c r="H41" s="689"/>
    </row>
    <row r="42" spans="3:28" ht="18.75" customHeight="1">
      <c r="H42" s="689"/>
    </row>
    <row r="43" spans="3:28" ht="18.75" customHeight="1">
      <c r="H43" s="689"/>
    </row>
    <row r="44" spans="3:28" ht="18.75" customHeight="1">
      <c r="E44" s="626"/>
      <c r="F44" s="626"/>
      <c r="H44" s="689"/>
      <c r="AB44" s="690"/>
    </row>
    <row r="45" spans="3:28" ht="18.75" customHeight="1">
      <c r="E45" s="626"/>
      <c r="F45" s="626"/>
      <c r="H45" s="689"/>
      <c r="AB45" s="690"/>
    </row>
    <row r="46" spans="3:28" ht="18.75" customHeight="1">
      <c r="E46" s="626"/>
      <c r="F46" s="626"/>
      <c r="H46" s="689"/>
      <c r="AB46" s="690"/>
    </row>
    <row r="47" spans="3:28" ht="18.75" customHeight="1">
      <c r="E47" s="626"/>
      <c r="F47" s="626"/>
      <c r="H47" s="689"/>
      <c r="AB47" s="690"/>
    </row>
    <row r="48" spans="3:28" ht="18.75" customHeight="1">
      <c r="E48" s="626"/>
      <c r="F48" s="626"/>
      <c r="H48" s="689"/>
      <c r="AB48" s="690"/>
    </row>
    <row r="49" spans="5:28" ht="18.75" customHeight="1">
      <c r="E49" s="626"/>
      <c r="F49" s="626"/>
      <c r="H49" s="689"/>
      <c r="AB49" s="690"/>
    </row>
    <row r="50" spans="5:28" ht="18.75" customHeight="1">
      <c r="E50" s="626"/>
      <c r="F50" s="626"/>
      <c r="H50" s="689"/>
      <c r="AB50" s="690"/>
    </row>
    <row r="51" spans="5:28" ht="18.75" customHeight="1">
      <c r="E51" s="626"/>
      <c r="F51" s="626"/>
      <c r="H51" s="689"/>
      <c r="AB51" s="690"/>
    </row>
    <row r="52" spans="5:28" ht="18.75" customHeight="1">
      <c r="E52" s="626"/>
      <c r="F52" s="626"/>
      <c r="H52" s="689"/>
      <c r="AB52" s="690"/>
    </row>
    <row r="53" spans="5:28" ht="18.75" customHeight="1">
      <c r="E53" s="626"/>
      <c r="F53" s="626"/>
      <c r="H53" s="689"/>
      <c r="AB53" s="690"/>
    </row>
    <row r="54" spans="5:28" ht="18.75" customHeight="1">
      <c r="E54" s="626"/>
      <c r="F54" s="626"/>
      <c r="H54" s="689"/>
      <c r="AB54" s="690"/>
    </row>
    <row r="55" spans="5:28" ht="18.75" customHeight="1">
      <c r="E55" s="626"/>
      <c r="F55" s="626"/>
      <c r="H55" s="689"/>
      <c r="AB55" s="690"/>
    </row>
    <row r="56" spans="5:28" ht="18.75" customHeight="1">
      <c r="E56" s="626"/>
      <c r="F56" s="626"/>
      <c r="H56" s="689"/>
      <c r="AB56" s="690"/>
    </row>
    <row r="57" spans="5:28" ht="18.75" customHeight="1">
      <c r="E57" s="626"/>
      <c r="F57" s="626"/>
      <c r="H57" s="689"/>
      <c r="AB57" s="690"/>
    </row>
    <row r="58" spans="5:28" ht="18.75" customHeight="1">
      <c r="E58" s="626"/>
      <c r="F58" s="626"/>
      <c r="H58" s="689"/>
      <c r="AB58" s="690"/>
    </row>
    <row r="59" spans="5:28" ht="18.75" customHeight="1">
      <c r="E59" s="626"/>
      <c r="F59" s="626"/>
      <c r="H59" s="689"/>
      <c r="AB59" s="691">
        <v>1</v>
      </c>
    </row>
    <row r="60" spans="5:28" ht="18.75" customHeight="1">
      <c r="E60" s="626"/>
      <c r="F60" s="626"/>
      <c r="H60" s="689"/>
      <c r="AB60" s="690"/>
    </row>
    <row r="61" spans="5:28" ht="18.75" customHeight="1">
      <c r="E61" s="626"/>
      <c r="F61" s="626"/>
      <c r="H61" s="689"/>
      <c r="AB61" s="690"/>
    </row>
    <row r="62" spans="5:28" ht="18.75" hidden="1" customHeight="1">
      <c r="E62" s="626"/>
      <c r="F62" s="626"/>
      <c r="H62" s="689"/>
      <c r="AB62" s="690"/>
    </row>
    <row r="63" spans="5:28" ht="18.75" hidden="1" customHeight="1">
      <c r="E63" s="626"/>
      <c r="F63" s="626"/>
      <c r="H63" s="689"/>
      <c r="AB63" s="690"/>
    </row>
    <row r="64" spans="5:28" ht="18.75" hidden="1" customHeight="1">
      <c r="E64" s="626"/>
      <c r="F64" s="626"/>
      <c r="H64" s="689"/>
      <c r="AB64" s="690"/>
    </row>
    <row r="65" spans="5:28" ht="18.75" hidden="1" customHeight="1">
      <c r="E65" s="626"/>
      <c r="F65" s="626"/>
      <c r="H65" s="689"/>
      <c r="AB65" s="690"/>
    </row>
    <row r="66" spans="5:28" ht="18.75" hidden="1" customHeight="1">
      <c r="E66" s="626"/>
      <c r="F66" s="626"/>
      <c r="H66" s="689"/>
      <c r="AB66" s="690"/>
    </row>
    <row r="67" spans="5:28" ht="18.75" hidden="1" customHeight="1">
      <c r="E67" s="626"/>
      <c r="F67" s="626"/>
      <c r="H67" s="689"/>
      <c r="AB67" s="690"/>
    </row>
    <row r="68" spans="5:28" ht="18.75" hidden="1" customHeight="1">
      <c r="E68" s="626"/>
      <c r="F68" s="626"/>
      <c r="H68" s="689"/>
      <c r="AB68" s="690"/>
    </row>
    <row r="69" spans="5:28" ht="18.75" hidden="1" customHeight="1">
      <c r="E69" s="626"/>
      <c r="F69" s="626"/>
      <c r="H69" s="689"/>
      <c r="AB69" s="690"/>
    </row>
    <row r="70" spans="5:28" ht="18.75" hidden="1" customHeight="1">
      <c r="E70" s="626"/>
      <c r="F70" s="626"/>
      <c r="H70" s="689"/>
      <c r="AB70" s="690"/>
    </row>
    <row r="71" spans="5:28" ht="18.75" hidden="1" customHeight="1">
      <c r="E71" s="626"/>
      <c r="F71" s="626"/>
      <c r="H71" s="689"/>
      <c r="AB71" s="690"/>
    </row>
    <row r="72" spans="5:28" ht="18.75" hidden="1" customHeight="1">
      <c r="E72" s="626"/>
      <c r="F72" s="626"/>
      <c r="H72" s="689"/>
      <c r="AB72" s="690"/>
    </row>
    <row r="73" spans="5:28" ht="18.75" hidden="1" customHeight="1">
      <c r="E73" s="626"/>
      <c r="F73" s="626"/>
      <c r="H73" s="689"/>
      <c r="AB73" s="690"/>
    </row>
    <row r="74" spans="5:28" ht="18.75" hidden="1" customHeight="1">
      <c r="E74" s="626"/>
      <c r="F74" s="626"/>
      <c r="H74" s="689"/>
      <c r="AB74" s="690"/>
    </row>
    <row r="75" spans="5:28" ht="18.75" hidden="1" customHeight="1">
      <c r="H75" s="689"/>
    </row>
    <row r="76" spans="5:28" ht="18.75" hidden="1" customHeight="1">
      <c r="H76" s="689"/>
    </row>
    <row r="77" spans="5:28" ht="18.75" hidden="1" customHeight="1">
      <c r="H77" s="689"/>
    </row>
    <row r="78" spans="5:28" ht="18.75" hidden="1" customHeight="1">
      <c r="H78" s="689"/>
    </row>
    <row r="79" spans="5:28" ht="18.75" hidden="1" customHeight="1">
      <c r="H79" s="689"/>
    </row>
    <row r="80" spans="5:28" ht="18.75" hidden="1" customHeight="1">
      <c r="H80" s="689"/>
    </row>
    <row r="81" spans="8:8" ht="18.75" hidden="1" customHeight="1">
      <c r="H81" s="689"/>
    </row>
    <row r="82" spans="8:8" ht="18.75" hidden="1" customHeight="1">
      <c r="H82" s="689"/>
    </row>
    <row r="83" spans="8:8" ht="18.75" hidden="1" customHeight="1">
      <c r="H83" s="689"/>
    </row>
    <row r="84" spans="8:8" ht="18.75" hidden="1" customHeight="1">
      <c r="H84" s="689"/>
    </row>
    <row r="85" spans="8:8" ht="18.75" hidden="1" customHeight="1">
      <c r="H85" s="689"/>
    </row>
    <row r="86" spans="8:8" ht="18.75" hidden="1" customHeight="1">
      <c r="H86" s="689"/>
    </row>
    <row r="87" spans="8:8" ht="18.75" hidden="1" customHeight="1">
      <c r="H87" s="689"/>
    </row>
    <row r="88" spans="8:8" ht="18.75" hidden="1" customHeight="1">
      <c r="H88" s="689"/>
    </row>
    <row r="89" spans="8:8" ht="18.75" hidden="1" customHeight="1">
      <c r="H89" s="689"/>
    </row>
    <row r="90" spans="8:8" ht="18.75" hidden="1" customHeight="1">
      <c r="H90" s="689"/>
    </row>
    <row r="91" spans="8:8" ht="18.75" hidden="1" customHeight="1">
      <c r="H91" s="689"/>
    </row>
    <row r="92" spans="8:8" ht="18.75" hidden="1" customHeight="1">
      <c r="H92" s="689"/>
    </row>
    <row r="93" spans="8:8" ht="18.75" hidden="1" customHeight="1">
      <c r="H93" s="689"/>
    </row>
    <row r="94" spans="8:8" ht="18.75" hidden="1" customHeight="1">
      <c r="H94" s="689"/>
    </row>
    <row r="95" spans="8:8" ht="18.75" hidden="1" customHeight="1">
      <c r="H95" s="689"/>
    </row>
    <row r="96" spans="8:8" ht="18.75" hidden="1" customHeight="1">
      <c r="H96" s="689"/>
    </row>
    <row r="97" spans="8:8" ht="18.75" hidden="1" customHeight="1">
      <c r="H97" s="689"/>
    </row>
    <row r="98" spans="8:8" ht="18.75" hidden="1" customHeight="1">
      <c r="H98" s="689"/>
    </row>
    <row r="99" spans="8:8" ht="18.75" hidden="1" customHeight="1">
      <c r="H99" s="689"/>
    </row>
    <row r="100" spans="8:8" ht="18.75" hidden="1" customHeight="1">
      <c r="H100" s="689"/>
    </row>
    <row r="101" spans="8:8" ht="18.75" hidden="1" customHeight="1">
      <c r="H101" s="689"/>
    </row>
    <row r="102" spans="8:8" ht="18.75" hidden="1" customHeight="1">
      <c r="H102" s="689"/>
    </row>
    <row r="103" spans="8:8" ht="18.75" hidden="1" customHeight="1">
      <c r="H103" s="689"/>
    </row>
    <row r="104" spans="8:8" ht="18.75" hidden="1" customHeight="1">
      <c r="H104" s="689"/>
    </row>
    <row r="105" spans="8:8" ht="18.75" hidden="1" customHeight="1">
      <c r="H105" s="689"/>
    </row>
    <row r="106" spans="8:8" ht="18.75" hidden="1" customHeight="1">
      <c r="H106" s="689"/>
    </row>
    <row r="107" spans="8:8" ht="18.75" hidden="1" customHeight="1">
      <c r="H107" s="689"/>
    </row>
    <row r="108" spans="8:8" ht="18.75" hidden="1" customHeight="1">
      <c r="H108" s="689"/>
    </row>
    <row r="109" spans="8:8" ht="18.75" hidden="1" customHeight="1">
      <c r="H109" s="689"/>
    </row>
    <row r="110" spans="8:8" ht="18.75" hidden="1" customHeight="1">
      <c r="H110" s="689"/>
    </row>
    <row r="111" spans="8:8" ht="18.75" hidden="1" customHeight="1">
      <c r="H111" s="689"/>
    </row>
    <row r="112" spans="8:8" ht="18.75" hidden="1" customHeight="1">
      <c r="H112" s="689"/>
    </row>
    <row r="113" spans="8:8" ht="18.75" hidden="1" customHeight="1">
      <c r="H113" s="689"/>
    </row>
    <row r="114" spans="8:8" ht="18.75" hidden="1" customHeight="1">
      <c r="H114" s="689"/>
    </row>
    <row r="115" spans="8:8" ht="18.75" hidden="1" customHeight="1">
      <c r="H115" s="689"/>
    </row>
    <row r="116" spans="8:8" ht="18.75" hidden="1" customHeight="1">
      <c r="H116" s="689"/>
    </row>
    <row r="117" spans="8:8" ht="18.75" hidden="1" customHeight="1">
      <c r="H117" s="689"/>
    </row>
    <row r="118" spans="8:8" ht="18.75" hidden="1" customHeight="1">
      <c r="H118" s="689"/>
    </row>
    <row r="119" spans="8:8" ht="18.75" hidden="1" customHeight="1">
      <c r="H119" s="689"/>
    </row>
    <row r="120" spans="8:8" ht="18.75" hidden="1" customHeight="1">
      <c r="H120" s="689"/>
    </row>
    <row r="121" spans="8:8" ht="18.75" hidden="1" customHeight="1">
      <c r="H121" s="689"/>
    </row>
    <row r="122" spans="8:8" ht="18.75" hidden="1" customHeight="1">
      <c r="H122" s="689"/>
    </row>
    <row r="123" spans="8:8" ht="18.75" hidden="1" customHeight="1">
      <c r="H123" s="689"/>
    </row>
    <row r="124" spans="8:8" ht="18.75" hidden="1" customHeight="1">
      <c r="H124" s="689"/>
    </row>
    <row r="125" spans="8:8" ht="18.75" hidden="1" customHeight="1">
      <c r="H125" s="689"/>
    </row>
    <row r="126" spans="8:8" ht="18.75" hidden="1" customHeight="1">
      <c r="H126" s="689"/>
    </row>
    <row r="127" spans="8:8" ht="18.75" hidden="1" customHeight="1">
      <c r="H127" s="689"/>
    </row>
    <row r="128" spans="8:8" ht="18.75" hidden="1" customHeight="1">
      <c r="H128" s="689"/>
    </row>
    <row r="129" spans="8:8" ht="18.75" hidden="1" customHeight="1">
      <c r="H129" s="689"/>
    </row>
    <row r="130" spans="8:8" ht="18.75" hidden="1" customHeight="1">
      <c r="H130" s="689"/>
    </row>
    <row r="131" spans="8:8" ht="18.75" hidden="1" customHeight="1">
      <c r="H131" s="689"/>
    </row>
    <row r="132" spans="8:8" ht="18.75" hidden="1" customHeight="1">
      <c r="H132" s="689"/>
    </row>
    <row r="133" spans="8:8" ht="18.75" hidden="1" customHeight="1">
      <c r="H133" s="689"/>
    </row>
    <row r="134" spans="8:8" ht="18.75" hidden="1" customHeight="1">
      <c r="H134" s="689"/>
    </row>
    <row r="135" spans="8:8" ht="18.75" hidden="1" customHeight="1">
      <c r="H135" s="689"/>
    </row>
    <row r="136" spans="8:8" ht="18.75" hidden="1" customHeight="1">
      <c r="H136" s="689"/>
    </row>
    <row r="137" spans="8:8" ht="18.75" hidden="1" customHeight="1">
      <c r="H137" s="689"/>
    </row>
    <row r="138" spans="8:8" ht="18.75" hidden="1" customHeight="1">
      <c r="H138" s="689"/>
    </row>
    <row r="139" spans="8:8" ht="18.75" hidden="1" customHeight="1">
      <c r="H139" s="689"/>
    </row>
    <row r="140" spans="8:8" ht="18.75" hidden="1" customHeight="1">
      <c r="H140" s="689"/>
    </row>
    <row r="141" spans="8:8" ht="18.75" hidden="1" customHeight="1">
      <c r="H141" s="689"/>
    </row>
    <row r="142" spans="8:8" ht="18.75" hidden="1" customHeight="1">
      <c r="H142" s="689"/>
    </row>
    <row r="143" spans="8:8" ht="18.75" hidden="1" customHeight="1">
      <c r="H143" s="689"/>
    </row>
    <row r="144" spans="8:8" ht="18.75" hidden="1" customHeight="1">
      <c r="H144" s="689"/>
    </row>
    <row r="145" spans="8:8" ht="18.75" hidden="1" customHeight="1">
      <c r="H145" s="689"/>
    </row>
    <row r="146" spans="8:8" ht="18.75" hidden="1" customHeight="1">
      <c r="H146" s="689"/>
    </row>
    <row r="147" spans="8:8" hidden="1">
      <c r="H147" s="689"/>
    </row>
    <row r="148" spans="8:8" hidden="1">
      <c r="H148" s="689"/>
    </row>
    <row r="149" spans="8:8" hidden="1">
      <c r="H149" s="689"/>
    </row>
    <row r="150" spans="8:8" hidden="1">
      <c r="H150" s="689"/>
    </row>
    <row r="151" spans="8:8" hidden="1">
      <c r="H151" s="689"/>
    </row>
    <row r="152" spans="8:8" hidden="1">
      <c r="H152" s="689"/>
    </row>
    <row r="153" spans="8:8" hidden="1">
      <c r="H153" s="689"/>
    </row>
    <row r="154" spans="8:8" hidden="1">
      <c r="H154" s="689"/>
    </row>
    <row r="155" spans="8:8" hidden="1">
      <c r="H155" s="689"/>
    </row>
    <row r="156" spans="8:8" hidden="1">
      <c r="H156" s="689"/>
    </row>
    <row r="157" spans="8:8" hidden="1">
      <c r="H157" s="689"/>
    </row>
    <row r="158" spans="8:8" hidden="1">
      <c r="H158" s="689"/>
    </row>
    <row r="159" spans="8:8" hidden="1">
      <c r="H159" s="689"/>
    </row>
    <row r="160" spans="8:8" hidden="1">
      <c r="H160" s="689"/>
    </row>
    <row r="161" spans="8:8" hidden="1">
      <c r="H161" s="689"/>
    </row>
    <row r="162" spans="8:8" hidden="1">
      <c r="H162" s="689"/>
    </row>
    <row r="163" spans="8:8" hidden="1">
      <c r="H163" s="689"/>
    </row>
    <row r="164" spans="8:8" hidden="1">
      <c r="H164" s="689"/>
    </row>
    <row r="165" spans="8:8" hidden="1">
      <c r="H165" s="689"/>
    </row>
    <row r="166" spans="8:8" hidden="1">
      <c r="H166" s="689"/>
    </row>
    <row r="167" spans="8:8" hidden="1">
      <c r="H167" s="689"/>
    </row>
    <row r="168" spans="8:8" hidden="1">
      <c r="H168" s="689"/>
    </row>
    <row r="169" spans="8:8" hidden="1">
      <c r="H169" s="689"/>
    </row>
    <row r="170" spans="8:8" hidden="1">
      <c r="H170" s="689"/>
    </row>
    <row r="171" spans="8:8" hidden="1">
      <c r="H171" s="689"/>
    </row>
    <row r="172" spans="8:8" hidden="1">
      <c r="H172" s="689"/>
    </row>
    <row r="173" spans="8:8" hidden="1">
      <c r="H173" s="689"/>
    </row>
    <row r="174" spans="8:8" hidden="1">
      <c r="H174" s="689"/>
    </row>
    <row r="175" spans="8:8" hidden="1">
      <c r="H175" s="689"/>
    </row>
    <row r="176" spans="8:8" hidden="1">
      <c r="H176" s="689"/>
    </row>
    <row r="177" spans="8:8" hidden="1">
      <c r="H177" s="689"/>
    </row>
    <row r="178" spans="8:8" hidden="1">
      <c r="H178" s="689"/>
    </row>
    <row r="179" spans="8:8" hidden="1">
      <c r="H179" s="689"/>
    </row>
    <row r="180" spans="8:8" hidden="1">
      <c r="H180" s="689"/>
    </row>
    <row r="181" spans="8:8" hidden="1">
      <c r="H181" s="689"/>
    </row>
    <row r="182" spans="8:8" hidden="1">
      <c r="H182" s="689"/>
    </row>
    <row r="183" spans="8:8" hidden="1">
      <c r="H183" s="689"/>
    </row>
    <row r="184" spans="8:8" hidden="1">
      <c r="H184" s="689"/>
    </row>
    <row r="185" spans="8:8" hidden="1">
      <c r="H185" s="689"/>
    </row>
    <row r="186" spans="8:8" hidden="1">
      <c r="H186" s="689"/>
    </row>
    <row r="187" spans="8:8" hidden="1">
      <c r="H187" s="689"/>
    </row>
    <row r="188" spans="8:8" hidden="1">
      <c r="H188" s="689"/>
    </row>
    <row r="189" spans="8:8" hidden="1">
      <c r="H189" s="689"/>
    </row>
    <row r="190" spans="8:8" hidden="1">
      <c r="H190" s="689"/>
    </row>
    <row r="191" spans="8:8" hidden="1">
      <c r="H191" s="689"/>
    </row>
    <row r="192" spans="8:8" hidden="1">
      <c r="H192" s="689"/>
    </row>
    <row r="193" spans="8:8" hidden="1">
      <c r="H193" s="689"/>
    </row>
    <row r="194" spans="8:8" hidden="1">
      <c r="H194" s="689"/>
    </row>
    <row r="195" spans="8:8" hidden="1">
      <c r="H195" s="689"/>
    </row>
    <row r="196" spans="8:8" hidden="1">
      <c r="H196" s="689"/>
    </row>
    <row r="197" spans="8:8" hidden="1">
      <c r="H197" s="689"/>
    </row>
    <row r="198" spans="8:8" hidden="1">
      <c r="H198" s="689"/>
    </row>
    <row r="199" spans="8:8" hidden="1">
      <c r="H199" s="689"/>
    </row>
    <row r="200" spans="8:8" hidden="1">
      <c r="H200" s="689"/>
    </row>
    <row r="201" spans="8:8" hidden="1">
      <c r="H201" s="689"/>
    </row>
    <row r="202" spans="8:8" hidden="1">
      <c r="H202" s="689"/>
    </row>
    <row r="203" spans="8:8" hidden="1">
      <c r="H203" s="689"/>
    </row>
    <row r="204" spans="8:8" hidden="1">
      <c r="H204" s="689"/>
    </row>
    <row r="205" spans="8:8" hidden="1">
      <c r="H205" s="689"/>
    </row>
    <row r="206" spans="8:8" hidden="1">
      <c r="H206" s="689"/>
    </row>
    <row r="207" spans="8:8" hidden="1">
      <c r="H207" s="689"/>
    </row>
    <row r="208" spans="8:8" hidden="1">
      <c r="H208" s="689"/>
    </row>
    <row r="209" spans="8:8" hidden="1">
      <c r="H209" s="689"/>
    </row>
    <row r="210" spans="8:8" hidden="1">
      <c r="H210" s="689"/>
    </row>
    <row r="211" spans="8:8" hidden="1">
      <c r="H211" s="689"/>
    </row>
    <row r="212" spans="8:8" hidden="1">
      <c r="H212" s="689"/>
    </row>
    <row r="213" spans="8:8" hidden="1">
      <c r="H213" s="689"/>
    </row>
    <row r="214" spans="8:8" hidden="1">
      <c r="H214" s="689"/>
    </row>
    <row r="215" spans="8:8" hidden="1">
      <c r="H215" s="689"/>
    </row>
    <row r="216" spans="8:8" hidden="1">
      <c r="H216" s="689"/>
    </row>
    <row r="217" spans="8:8" hidden="1">
      <c r="H217" s="689"/>
    </row>
    <row r="218" spans="8:8" hidden="1">
      <c r="H218" s="689"/>
    </row>
    <row r="219" spans="8:8" hidden="1">
      <c r="H219" s="689"/>
    </row>
    <row r="220" spans="8:8" hidden="1">
      <c r="H220" s="689"/>
    </row>
    <row r="221" spans="8:8" hidden="1">
      <c r="H221" s="689"/>
    </row>
    <row r="222" spans="8:8" hidden="1">
      <c r="H222" s="689"/>
    </row>
    <row r="223" spans="8:8" hidden="1">
      <c r="H223" s="689"/>
    </row>
    <row r="224" spans="8:8" hidden="1">
      <c r="H224" s="689"/>
    </row>
    <row r="225" spans="8:8" hidden="1">
      <c r="H225" s="689"/>
    </row>
    <row r="226" spans="8:8" hidden="1">
      <c r="H226" s="689"/>
    </row>
    <row r="227" spans="8:8" hidden="1">
      <c r="H227" s="689"/>
    </row>
    <row r="228" spans="8:8" hidden="1">
      <c r="H228" s="689"/>
    </row>
    <row r="229" spans="8:8" hidden="1">
      <c r="H229" s="689"/>
    </row>
    <row r="230" spans="8:8" hidden="1">
      <c r="H230" s="689"/>
    </row>
    <row r="231" spans="8:8" hidden="1">
      <c r="H231" s="689"/>
    </row>
    <row r="232" spans="8:8" hidden="1">
      <c r="H232" s="689"/>
    </row>
    <row r="233" spans="8:8" hidden="1">
      <c r="H233" s="689"/>
    </row>
    <row r="234" spans="8:8" hidden="1">
      <c r="H234" s="689"/>
    </row>
    <row r="235" spans="8:8" hidden="1">
      <c r="H235" s="689"/>
    </row>
    <row r="236" spans="8:8" hidden="1">
      <c r="H236" s="689"/>
    </row>
    <row r="237" spans="8:8" hidden="1">
      <c r="H237" s="689"/>
    </row>
    <row r="238" spans="8:8" hidden="1">
      <c r="H238" s="689"/>
    </row>
    <row r="239" spans="8:8" hidden="1">
      <c r="H239" s="689"/>
    </row>
    <row r="240" spans="8:8" hidden="1">
      <c r="H240" s="689"/>
    </row>
    <row r="241" spans="8:8" hidden="1">
      <c r="H241" s="689"/>
    </row>
    <row r="242" spans="8:8" hidden="1">
      <c r="H242" s="689"/>
    </row>
    <row r="243" spans="8:8" hidden="1">
      <c r="H243" s="689"/>
    </row>
    <row r="244" spans="8:8" hidden="1">
      <c r="H244" s="689"/>
    </row>
    <row r="245" spans="8:8" hidden="1">
      <c r="H245" s="689"/>
    </row>
    <row r="246" spans="8:8" hidden="1">
      <c r="H246" s="689"/>
    </row>
    <row r="247" spans="8:8" hidden="1">
      <c r="H247" s="689"/>
    </row>
    <row r="248" spans="8:8" hidden="1">
      <c r="H248" s="689"/>
    </row>
    <row r="249" spans="8:8" hidden="1">
      <c r="H249" s="689"/>
    </row>
    <row r="250" spans="8:8" hidden="1">
      <c r="H250" s="689"/>
    </row>
    <row r="251" spans="8:8" hidden="1">
      <c r="H251" s="689"/>
    </row>
    <row r="252" spans="8:8" hidden="1">
      <c r="H252" s="689"/>
    </row>
    <row r="253" spans="8:8" hidden="1">
      <c r="H253" s="689"/>
    </row>
    <row r="254" spans="8:8" hidden="1">
      <c r="H254" s="689"/>
    </row>
    <row r="255" spans="8:8" hidden="1">
      <c r="H255" s="689"/>
    </row>
    <row r="256" spans="8:8" hidden="1">
      <c r="H256" s="689"/>
    </row>
    <row r="257" spans="8:8" hidden="1">
      <c r="H257" s="689"/>
    </row>
    <row r="258" spans="8:8" hidden="1">
      <c r="H258" s="689"/>
    </row>
    <row r="259" spans="8:8" hidden="1">
      <c r="H259" s="689"/>
    </row>
    <row r="260" spans="8:8" hidden="1">
      <c r="H260" s="689"/>
    </row>
    <row r="261" spans="8:8" hidden="1">
      <c r="H261" s="689"/>
    </row>
    <row r="262" spans="8:8" hidden="1">
      <c r="H262" s="689"/>
    </row>
    <row r="263" spans="8:8" hidden="1">
      <c r="H263" s="689"/>
    </row>
    <row r="264" spans="8:8" hidden="1">
      <c r="H264" s="689"/>
    </row>
    <row r="265" spans="8:8" hidden="1">
      <c r="H265" s="689"/>
    </row>
    <row r="266" spans="8:8" hidden="1">
      <c r="H266" s="689"/>
    </row>
    <row r="267" spans="8:8" hidden="1">
      <c r="H267" s="689"/>
    </row>
    <row r="268" spans="8:8" hidden="1">
      <c r="H268" s="689"/>
    </row>
    <row r="269" spans="8:8" hidden="1">
      <c r="H269" s="689"/>
    </row>
    <row r="270" spans="8:8" hidden="1">
      <c r="H270" s="689"/>
    </row>
    <row r="271" spans="8:8" hidden="1">
      <c r="H271" s="689"/>
    </row>
    <row r="272" spans="8:8" hidden="1">
      <c r="H272" s="689"/>
    </row>
    <row r="273" spans="8:8" hidden="1">
      <c r="H273" s="689"/>
    </row>
    <row r="274" spans="8:8" hidden="1">
      <c r="H274" s="689"/>
    </row>
    <row r="275" spans="8:8" hidden="1">
      <c r="H275" s="689"/>
    </row>
    <row r="276" spans="8:8" hidden="1">
      <c r="H276" s="689"/>
    </row>
    <row r="277" spans="8:8" hidden="1">
      <c r="H277" s="689"/>
    </row>
    <row r="278" spans="8:8" hidden="1">
      <c r="H278" s="689"/>
    </row>
    <row r="279" spans="8:8" hidden="1">
      <c r="H279" s="689"/>
    </row>
    <row r="280" spans="8:8" hidden="1">
      <c r="H280" s="689"/>
    </row>
    <row r="281" spans="8:8" hidden="1">
      <c r="H281" s="689"/>
    </row>
    <row r="282" spans="8:8" hidden="1">
      <c r="H282" s="689"/>
    </row>
    <row r="283" spans="8:8" hidden="1">
      <c r="H283" s="689"/>
    </row>
    <row r="284" spans="8:8" hidden="1">
      <c r="H284" s="689"/>
    </row>
    <row r="285" spans="8:8" hidden="1">
      <c r="H285" s="689"/>
    </row>
    <row r="286" spans="8:8" hidden="1">
      <c r="H286" s="689"/>
    </row>
    <row r="287" spans="8:8" hidden="1">
      <c r="H287" s="689"/>
    </row>
    <row r="288" spans="8:8" hidden="1">
      <c r="H288" s="689"/>
    </row>
    <row r="289" spans="8:8" hidden="1">
      <c r="H289" s="689"/>
    </row>
    <row r="290" spans="8:8" hidden="1">
      <c r="H290" s="689"/>
    </row>
    <row r="291" spans="8:8" hidden="1">
      <c r="H291" s="689"/>
    </row>
    <row r="292" spans="8:8" hidden="1">
      <c r="H292" s="689"/>
    </row>
    <row r="293" spans="8:8" hidden="1">
      <c r="H293" s="689"/>
    </row>
    <row r="294" spans="8:8" hidden="1">
      <c r="H294" s="689"/>
    </row>
    <row r="295" spans="8:8" hidden="1">
      <c r="H295" s="689"/>
    </row>
    <row r="296" spans="8:8" hidden="1">
      <c r="H296" s="689"/>
    </row>
    <row r="297" spans="8:8" hidden="1">
      <c r="H297" s="689"/>
    </row>
    <row r="298" spans="8:8" hidden="1">
      <c r="H298" s="689"/>
    </row>
    <row r="299" spans="8:8" hidden="1">
      <c r="H299" s="689"/>
    </row>
    <row r="300" spans="8:8" hidden="1">
      <c r="H300" s="689"/>
    </row>
    <row r="301" spans="8:8" hidden="1">
      <c r="H301" s="689"/>
    </row>
    <row r="302" spans="8:8" hidden="1">
      <c r="H302" s="689"/>
    </row>
    <row r="303" spans="8:8" hidden="1">
      <c r="H303" s="689"/>
    </row>
    <row r="304" spans="8:8" hidden="1">
      <c r="H304" s="689"/>
    </row>
    <row r="305" spans="8:8" hidden="1">
      <c r="H305" s="689"/>
    </row>
    <row r="306" spans="8:8" hidden="1">
      <c r="H306" s="689"/>
    </row>
    <row r="307" spans="8:8" hidden="1">
      <c r="H307" s="689"/>
    </row>
    <row r="308" spans="8:8" hidden="1">
      <c r="H308" s="689"/>
    </row>
    <row r="309" spans="8:8" hidden="1">
      <c r="H309" s="689"/>
    </row>
    <row r="310" spans="8:8" hidden="1">
      <c r="H310" s="689"/>
    </row>
    <row r="311" spans="8:8" hidden="1">
      <c r="H311" s="689"/>
    </row>
    <row r="312" spans="8:8" hidden="1">
      <c r="H312" s="689"/>
    </row>
    <row r="313" spans="8:8" hidden="1">
      <c r="H313" s="689"/>
    </row>
    <row r="314" spans="8:8" hidden="1">
      <c r="H314" s="689"/>
    </row>
    <row r="315" spans="8:8" hidden="1">
      <c r="H315" s="689"/>
    </row>
    <row r="316" spans="8:8" hidden="1">
      <c r="H316" s="689"/>
    </row>
    <row r="317" spans="8:8" hidden="1">
      <c r="H317" s="689"/>
    </row>
    <row r="318" spans="8:8" hidden="1">
      <c r="H318" s="689"/>
    </row>
    <row r="319" spans="8:8" hidden="1">
      <c r="H319" s="689"/>
    </row>
    <row r="320" spans="8:8" hidden="1">
      <c r="H320" s="689"/>
    </row>
    <row r="321" spans="8:8" hidden="1">
      <c r="H321" s="689"/>
    </row>
    <row r="322" spans="8:8" hidden="1">
      <c r="H322" s="689"/>
    </row>
    <row r="323" spans="8:8" hidden="1">
      <c r="H323" s="689"/>
    </row>
    <row r="324" spans="8:8" hidden="1">
      <c r="H324" s="689"/>
    </row>
    <row r="325" spans="8:8" hidden="1">
      <c r="H325" s="689"/>
    </row>
    <row r="326" spans="8:8" hidden="1">
      <c r="H326" s="689"/>
    </row>
    <row r="327" spans="8:8" hidden="1">
      <c r="H327" s="689"/>
    </row>
    <row r="328" spans="8:8" hidden="1">
      <c r="H328" s="689"/>
    </row>
    <row r="329" spans="8:8" hidden="1">
      <c r="H329" s="689"/>
    </row>
    <row r="330" spans="8:8" hidden="1">
      <c r="H330" s="689"/>
    </row>
    <row r="331" spans="8:8" hidden="1">
      <c r="H331" s="689"/>
    </row>
    <row r="332" spans="8:8" hidden="1">
      <c r="H332" s="689"/>
    </row>
    <row r="333" spans="8:8" hidden="1">
      <c r="H333" s="689"/>
    </row>
    <row r="334" spans="8:8" hidden="1">
      <c r="H334" s="689"/>
    </row>
    <row r="335" spans="8:8" hidden="1">
      <c r="H335" s="689"/>
    </row>
    <row r="336" spans="8:8" hidden="1">
      <c r="H336" s="689"/>
    </row>
    <row r="337" spans="8:8" hidden="1">
      <c r="H337" s="689"/>
    </row>
    <row r="338" spans="8:8" hidden="1">
      <c r="H338" s="689"/>
    </row>
    <row r="339" spans="8:8" hidden="1">
      <c r="H339" s="689"/>
    </row>
    <row r="340" spans="8:8" hidden="1">
      <c r="H340" s="689"/>
    </row>
    <row r="341" spans="8:8" hidden="1">
      <c r="H341" s="689"/>
    </row>
    <row r="342" spans="8:8" hidden="1">
      <c r="H342" s="689"/>
    </row>
    <row r="343" spans="8:8" hidden="1">
      <c r="H343" s="689"/>
    </row>
    <row r="344" spans="8:8" hidden="1">
      <c r="H344" s="689"/>
    </row>
    <row r="345" spans="8:8" hidden="1">
      <c r="H345" s="689"/>
    </row>
    <row r="346" spans="8:8" hidden="1">
      <c r="H346" s="689"/>
    </row>
    <row r="347" spans="8:8" hidden="1">
      <c r="H347" s="689"/>
    </row>
    <row r="348" spans="8:8" hidden="1">
      <c r="H348" s="689"/>
    </row>
    <row r="349" spans="8:8" hidden="1">
      <c r="H349" s="689"/>
    </row>
    <row r="350" spans="8:8" hidden="1">
      <c r="H350" s="689"/>
    </row>
    <row r="351" spans="8:8" hidden="1">
      <c r="H351" s="689"/>
    </row>
    <row r="352" spans="8:8" hidden="1">
      <c r="H352" s="689"/>
    </row>
    <row r="353" spans="8:8" hidden="1">
      <c r="H353" s="689"/>
    </row>
    <row r="354" spans="8:8" hidden="1">
      <c r="H354" s="689"/>
    </row>
    <row r="355" spans="8:8" hidden="1">
      <c r="H355" s="689"/>
    </row>
    <row r="356" spans="8:8" hidden="1">
      <c r="H356" s="689"/>
    </row>
    <row r="357" spans="8:8" hidden="1">
      <c r="H357" s="689"/>
    </row>
    <row r="358" spans="8:8" hidden="1">
      <c r="H358" s="689"/>
    </row>
    <row r="359" spans="8:8" hidden="1">
      <c r="H359" s="689"/>
    </row>
    <row r="360" spans="8:8" hidden="1">
      <c r="H360" s="689"/>
    </row>
    <row r="361" spans="8:8" hidden="1">
      <c r="H361" s="689"/>
    </row>
    <row r="362" spans="8:8" hidden="1">
      <c r="H362" s="689"/>
    </row>
    <row r="363" spans="8:8" hidden="1">
      <c r="H363" s="689"/>
    </row>
    <row r="364" spans="8:8" hidden="1">
      <c r="H364" s="689"/>
    </row>
    <row r="365" spans="8:8" hidden="1">
      <c r="H365" s="689"/>
    </row>
    <row r="366" spans="8:8" hidden="1">
      <c r="H366" s="689"/>
    </row>
    <row r="367" spans="8:8" hidden="1">
      <c r="H367" s="689"/>
    </row>
    <row r="368" spans="8:8" hidden="1">
      <c r="H368" s="689"/>
    </row>
    <row r="369" spans="8:8" hidden="1">
      <c r="H369" s="689"/>
    </row>
    <row r="370" spans="8:8" hidden="1">
      <c r="H370" s="689"/>
    </row>
    <row r="371" spans="8:8" hidden="1">
      <c r="H371" s="689"/>
    </row>
    <row r="372" spans="8:8" hidden="1">
      <c r="H372" s="689"/>
    </row>
    <row r="373" spans="8:8" hidden="1">
      <c r="H373" s="689"/>
    </row>
    <row r="374" spans="8:8" hidden="1">
      <c r="H374" s="689"/>
    </row>
    <row r="375" spans="8:8" hidden="1">
      <c r="H375" s="689"/>
    </row>
    <row r="376" spans="8:8" hidden="1">
      <c r="H376" s="689"/>
    </row>
    <row r="377" spans="8:8" hidden="1">
      <c r="H377" s="689"/>
    </row>
    <row r="378" spans="8:8" hidden="1">
      <c r="H378" s="689"/>
    </row>
    <row r="379" spans="8:8" hidden="1">
      <c r="H379" s="689"/>
    </row>
    <row r="380" spans="8:8" hidden="1">
      <c r="H380" s="689"/>
    </row>
    <row r="381" spans="8:8" hidden="1">
      <c r="H381" s="689"/>
    </row>
    <row r="382" spans="8:8" hidden="1">
      <c r="H382" s="689"/>
    </row>
    <row r="383" spans="8:8" hidden="1">
      <c r="H383" s="689"/>
    </row>
    <row r="384" spans="8:8" hidden="1">
      <c r="H384" s="689"/>
    </row>
    <row r="385" spans="8:8" hidden="1">
      <c r="H385" s="689"/>
    </row>
    <row r="386" spans="8:8" hidden="1">
      <c r="H386" s="689"/>
    </row>
    <row r="387" spans="8:8" hidden="1">
      <c r="H387" s="689"/>
    </row>
    <row r="388" spans="8:8" hidden="1">
      <c r="H388" s="689"/>
    </row>
    <row r="389" spans="8:8" hidden="1">
      <c r="H389" s="689"/>
    </row>
    <row r="390" spans="8:8" hidden="1">
      <c r="H390" s="689"/>
    </row>
    <row r="391" spans="8:8" hidden="1">
      <c r="H391" s="689"/>
    </row>
    <row r="392" spans="8:8" hidden="1">
      <c r="H392" s="689"/>
    </row>
    <row r="393" spans="8:8" hidden="1">
      <c r="H393" s="689"/>
    </row>
    <row r="394" spans="8:8" hidden="1">
      <c r="H394" s="689"/>
    </row>
    <row r="395" spans="8:8" hidden="1">
      <c r="H395" s="689"/>
    </row>
    <row r="396" spans="8:8" hidden="1">
      <c r="H396" s="689"/>
    </row>
    <row r="397" spans="8:8" hidden="1">
      <c r="H397" s="689"/>
    </row>
    <row r="398" spans="8:8" hidden="1">
      <c r="H398" s="689"/>
    </row>
    <row r="399" spans="8:8" hidden="1">
      <c r="H399" s="689"/>
    </row>
    <row r="400" spans="8:8" hidden="1">
      <c r="H400" s="689"/>
    </row>
    <row r="401" spans="8:8" hidden="1">
      <c r="H401" s="689"/>
    </row>
    <row r="402" spans="8:8" hidden="1">
      <c r="H402" s="689"/>
    </row>
    <row r="403" spans="8:8" hidden="1">
      <c r="H403" s="689"/>
    </row>
    <row r="404" spans="8:8" hidden="1">
      <c r="H404" s="689"/>
    </row>
    <row r="405" spans="8:8" hidden="1">
      <c r="H405" s="689"/>
    </row>
    <row r="406" spans="8:8" hidden="1">
      <c r="H406" s="689"/>
    </row>
    <row r="407" spans="8:8" hidden="1">
      <c r="H407" s="689"/>
    </row>
    <row r="408" spans="8:8" hidden="1">
      <c r="H408" s="689"/>
    </row>
    <row r="409" spans="8:8" hidden="1">
      <c r="H409" s="689"/>
    </row>
    <row r="410" spans="8:8" hidden="1">
      <c r="H410" s="689"/>
    </row>
    <row r="411" spans="8:8" hidden="1">
      <c r="H411" s="689"/>
    </row>
    <row r="412" spans="8:8" hidden="1">
      <c r="H412" s="689"/>
    </row>
    <row r="413" spans="8:8" hidden="1">
      <c r="H413" s="689"/>
    </row>
    <row r="414" spans="8:8" hidden="1">
      <c r="H414" s="689"/>
    </row>
    <row r="415" spans="8:8" hidden="1">
      <c r="H415" s="689"/>
    </row>
    <row r="416" spans="8:8" hidden="1">
      <c r="H416" s="689"/>
    </row>
    <row r="417" spans="8:8" hidden="1">
      <c r="H417" s="689"/>
    </row>
    <row r="418" spans="8:8" hidden="1">
      <c r="H418" s="689"/>
    </row>
    <row r="419" spans="8:8" hidden="1">
      <c r="H419" s="689"/>
    </row>
    <row r="420" spans="8:8" hidden="1">
      <c r="H420" s="689"/>
    </row>
    <row r="421" spans="8:8" hidden="1">
      <c r="H421" s="689"/>
    </row>
    <row r="422" spans="8:8" hidden="1">
      <c r="H422" s="689"/>
    </row>
    <row r="423" spans="8:8" hidden="1">
      <c r="H423" s="689"/>
    </row>
    <row r="424" spans="8:8" hidden="1">
      <c r="H424" s="689"/>
    </row>
    <row r="425" spans="8:8" hidden="1">
      <c r="H425" s="689"/>
    </row>
    <row r="426" spans="8:8" hidden="1">
      <c r="H426" s="689"/>
    </row>
    <row r="427" spans="8:8" hidden="1">
      <c r="H427" s="689"/>
    </row>
    <row r="428" spans="8:8" hidden="1">
      <c r="H428" s="689"/>
    </row>
    <row r="429" spans="8:8" hidden="1">
      <c r="H429" s="689"/>
    </row>
    <row r="430" spans="8:8" hidden="1">
      <c r="H430" s="689"/>
    </row>
    <row r="431" spans="8:8" hidden="1">
      <c r="H431" s="689"/>
    </row>
  </sheetData>
  <hyperlinks>
    <hyperlink ref="C19" r:id="rId1" xr:uid="{51875011-8749-44B5-934A-9DD02938C343}"/>
  </hyperlinks>
  <printOptions horizontalCentered="1"/>
  <pageMargins left="0.51181102362204722" right="0.51181102362204722" top="0.59055118110236227" bottom="0.59055118110236227" header="0.31496062992125984" footer="0.31496062992125984"/>
  <pageSetup paperSize="9" scale="53" orientation="portrait" horizontalDpi="1200" verticalDpi="1200" r:id="rId2"/>
  <headerFooter>
    <oddFooter>&amp;LEin Angebot von www.financial-modelling-videos.de&amp;R&amp;A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83E5B-9EC6-4691-9A3A-88039DE60122}">
  <sheetPr>
    <tabColor rgb="FFFF0000"/>
    <pageSetUpPr fitToPage="1"/>
  </sheetPr>
  <dimension ref="A1:O48"/>
  <sheetViews>
    <sheetView showGridLines="0" zoomScale="145" zoomScaleNormal="145" zoomScaleSheetLayoutView="100" workbookViewId="0">
      <selection activeCell="K16" sqref="K16"/>
    </sheetView>
  </sheetViews>
  <sheetFormatPr baseColWidth="10" defaultRowHeight="12.75"/>
  <cols>
    <col min="1" max="2" width="4" customWidth="1"/>
    <col min="3" max="3" width="30.7109375" customWidth="1"/>
  </cols>
  <sheetData>
    <row r="1" spans="1:15" ht="23.25" customHeight="1">
      <c r="A1" s="42" t="s">
        <v>727</v>
      </c>
      <c r="B1" s="42"/>
      <c r="C1" s="42"/>
      <c r="D1" s="42"/>
      <c r="E1" s="272"/>
      <c r="F1" s="42"/>
      <c r="G1" s="42"/>
      <c r="H1" s="42"/>
      <c r="I1" s="42"/>
    </row>
    <row r="2" spans="1:15" s="199" customFormat="1" ht="18.75" customHeight="1">
      <c r="A2" s="186"/>
      <c r="B2" s="186"/>
      <c r="C2" s="186" t="s">
        <v>844</v>
      </c>
      <c r="D2" s="186"/>
      <c r="E2" s="35" t="s">
        <v>180</v>
      </c>
      <c r="F2" s="185"/>
      <c r="G2" s="185"/>
      <c r="H2" s="495"/>
    </row>
    <row r="3" spans="1:15" s="199" customFormat="1" ht="18.75" customHeight="1">
      <c r="A3" s="234"/>
      <c r="B3" s="234"/>
      <c r="C3" s="186" t="s">
        <v>745</v>
      </c>
      <c r="D3" s="235">
        <v>0</v>
      </c>
      <c r="E3" s="271" t="s">
        <v>181</v>
      </c>
      <c r="F3" s="185"/>
      <c r="G3" s="236"/>
      <c r="H3" s="236"/>
    </row>
    <row r="4" spans="1:15" s="199" customFormat="1" ht="18.75" customHeight="1"/>
    <row r="5" spans="1:15" ht="20.25">
      <c r="C5" s="2" t="s">
        <v>727</v>
      </c>
      <c r="D5" s="132"/>
      <c r="E5" s="368"/>
      <c r="F5" s="368"/>
      <c r="G5" s="154"/>
      <c r="H5" s="132"/>
      <c r="I5" s="132"/>
      <c r="J5" s="154"/>
      <c r="K5" s="132"/>
      <c r="L5" s="132"/>
      <c r="M5" s="275"/>
      <c r="N5" s="276"/>
      <c r="O5" s="488"/>
    </row>
    <row r="6" spans="1:15" ht="18.75" customHeight="1">
      <c r="C6" s="199"/>
      <c r="D6" s="199"/>
      <c r="E6" s="617">
        <v>44926</v>
      </c>
      <c r="F6" s="617">
        <v>45291</v>
      </c>
      <c r="G6" s="617">
        <v>45657</v>
      </c>
      <c r="H6" s="617">
        <v>46022</v>
      </c>
      <c r="I6" s="617">
        <v>46387</v>
      </c>
      <c r="J6" s="199"/>
      <c r="O6" s="199"/>
    </row>
    <row r="7" spans="1:15" ht="18.75" customHeight="1">
      <c r="C7" s="199" t="s">
        <v>729</v>
      </c>
      <c r="D7" s="199"/>
      <c r="E7" s="587">
        <v>5</v>
      </c>
      <c r="F7" s="587">
        <v>11</v>
      </c>
      <c r="G7" s="587">
        <v>12</v>
      </c>
      <c r="H7" s="587">
        <v>13</v>
      </c>
      <c r="I7" s="660">
        <v>15</v>
      </c>
      <c r="J7" s="199"/>
      <c r="O7" s="199"/>
    </row>
    <row r="8" spans="1:15" ht="18.75" customHeight="1">
      <c r="C8" s="199" t="s">
        <v>728</v>
      </c>
      <c r="D8" s="199"/>
      <c r="E8" s="661">
        <v>5</v>
      </c>
      <c r="F8" s="661">
        <v>6</v>
      </c>
      <c r="G8" s="661">
        <v>1</v>
      </c>
      <c r="H8" s="661">
        <v>1</v>
      </c>
      <c r="I8" s="673">
        <v>2</v>
      </c>
      <c r="J8" s="199"/>
      <c r="O8" s="199"/>
    </row>
    <row r="9" spans="1:15" ht="18.75" customHeight="1">
      <c r="C9" s="132"/>
      <c r="D9" s="132"/>
      <c r="E9" s="132"/>
      <c r="F9" s="132"/>
      <c r="G9" s="132"/>
      <c r="H9" s="132"/>
      <c r="I9" s="132"/>
      <c r="J9" s="199"/>
      <c r="L9" s="132"/>
      <c r="M9" s="132"/>
      <c r="O9" s="199"/>
    </row>
    <row r="10" spans="1:15" ht="18.75" customHeight="1">
      <c r="J10" s="199"/>
      <c r="O10" s="199"/>
    </row>
    <row r="11" spans="1:15" ht="18.75" customHeight="1"/>
    <row r="12" spans="1:15" ht="18.75" customHeight="1"/>
    <row r="13" spans="1:15" ht="18.75" customHeight="1"/>
    <row r="14" spans="1:15" ht="18.75" customHeight="1"/>
    <row r="15" spans="1:15" ht="18.75" customHeight="1"/>
    <row r="16" spans="1:15" ht="18.75" customHeight="1"/>
    <row r="17" ht="18.75" customHeight="1"/>
    <row r="18" ht="18.75" customHeight="1"/>
    <row r="19" ht="18.75" customHeight="1"/>
    <row r="20" ht="18.75" customHeight="1"/>
    <row r="21" ht="18.75" customHeight="1"/>
    <row r="22" ht="18.75" customHeight="1"/>
    <row r="23" ht="18.75" customHeight="1"/>
    <row r="24" ht="18.75" customHeight="1"/>
    <row r="25" ht="18.75" customHeight="1"/>
    <row r="26" ht="18.75" customHeight="1"/>
    <row r="27" ht="18.75" customHeight="1"/>
    <row r="28" ht="18.75" customHeight="1"/>
    <row r="29" ht="18.75" customHeight="1"/>
    <row r="30" ht="18.75" customHeight="1"/>
    <row r="31" ht="18.75" customHeight="1"/>
    <row r="32"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sheetData>
  <conditionalFormatting sqref="G8">
    <cfRule type="iconSet" priority="9">
      <iconSet iconSet="3Arrows">
        <cfvo type="percent" val="0"/>
        <cfvo type="num" val="0"/>
        <cfvo type="num" val="1"/>
      </iconSet>
    </cfRule>
  </conditionalFormatting>
  <conditionalFormatting sqref="D3">
    <cfRule type="cellIs" dxfId="370" priority="5" operator="notEqual">
      <formula>0</formula>
    </cfRule>
  </conditionalFormatting>
  <conditionalFormatting sqref="H8:I8">
    <cfRule type="iconSet" priority="3">
      <iconSet iconSet="3Arrows">
        <cfvo type="percent" val="0"/>
        <cfvo type="num" val="0"/>
        <cfvo type="num" val="1"/>
      </iconSet>
    </cfRule>
  </conditionalFormatting>
  <conditionalFormatting sqref="F8">
    <cfRule type="iconSet" priority="2">
      <iconSet iconSet="3Arrows">
        <cfvo type="percent" val="0"/>
        <cfvo type="num" val="0"/>
        <cfvo type="num" val="1"/>
      </iconSet>
    </cfRule>
  </conditionalFormatting>
  <conditionalFormatting sqref="E8">
    <cfRule type="iconSet" priority="1">
      <iconSet iconSet="3Arrows">
        <cfvo type="percent" val="0"/>
        <cfvo type="num" val="0"/>
        <cfvo type="num" val="1"/>
      </iconSet>
    </cfRule>
  </conditionalFormatting>
  <hyperlinks>
    <hyperlink ref="E2" location="Index!A1" display="Zum Inhaltsverzeichnis" xr:uid="{00481AD9-EBF4-447F-90F7-38E007CD851D}"/>
    <hyperlink ref="E3" location="Fehlerkontrolle" display="Zur Fehleranalyse" xr:uid="{FA777FB3-F315-43FF-A657-902645D09EED}"/>
  </hyperlinks>
  <printOptions horizontalCentered="1"/>
  <pageMargins left="0.39370078740157483" right="0.39370078740157483" top="0.39370078740157483" bottom="0.59055118110236227" header="0.31496062992125984" footer="0.31496062992125984"/>
  <pageSetup paperSize="9" pageOrder="overThenDown" orientation="landscape" r:id="rId1"/>
  <headerFooter>
    <oddFooter>&amp;LEine Vorlage von www.financial-modelling-videos.de&amp;C&amp;A&amp;R&amp;P von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AE383-E035-43DB-8CB7-B0524DC233B1}">
  <sheetPr>
    <tabColor rgb="FFFF0000"/>
    <pageSetUpPr fitToPage="1"/>
  </sheetPr>
  <dimension ref="A1:AB67"/>
  <sheetViews>
    <sheetView showGridLines="0" zoomScale="115" zoomScaleNormal="115" workbookViewId="0">
      <selection activeCell="Q10" sqref="Q10"/>
    </sheetView>
  </sheetViews>
  <sheetFormatPr baseColWidth="10" defaultRowHeight="12.75"/>
  <cols>
    <col min="1" max="2" width="3.85546875" customWidth="1"/>
  </cols>
  <sheetData>
    <row r="1" spans="1:28" ht="22.5" customHeight="1">
      <c r="A1" s="42" t="s">
        <v>747</v>
      </c>
      <c r="B1" s="42"/>
      <c r="C1" s="42"/>
      <c r="D1" s="42"/>
      <c r="E1" s="272"/>
      <c r="F1" s="42"/>
      <c r="G1" s="42"/>
      <c r="H1" s="42"/>
      <c r="I1" s="42"/>
      <c r="J1" s="42"/>
      <c r="K1" s="42"/>
      <c r="L1" s="42"/>
      <c r="M1" s="42"/>
    </row>
    <row r="2" spans="1:28" ht="18.75" customHeight="1">
      <c r="A2" s="186"/>
      <c r="B2" s="186"/>
      <c r="C2" s="186" t="str">
        <f>Timing!C2</f>
        <v>Modell: Fiktive 5 Jahres-Finanzplanung</v>
      </c>
      <c r="F2" s="186"/>
      <c r="G2" s="35" t="s">
        <v>180</v>
      </c>
      <c r="H2" s="495"/>
    </row>
    <row r="3" spans="1:28" s="199" customFormat="1" ht="18.75" customHeight="1">
      <c r="A3" s="234"/>
      <c r="B3" s="234"/>
      <c r="C3" s="186" t="str">
        <f>Timing!C3</f>
        <v>Modellintegrität:</v>
      </c>
      <c r="F3" s="235">
        <f>Timing!D3</f>
        <v>0</v>
      </c>
      <c r="G3" s="271" t="s">
        <v>181</v>
      </c>
      <c r="H3" s="236"/>
    </row>
    <row r="4" spans="1:28" s="199" customFormat="1" ht="18.75" customHeight="1"/>
    <row r="5" spans="1:28" ht="18.75" customHeight="1">
      <c r="B5" s="132"/>
      <c r="C5" s="142" t="s">
        <v>731</v>
      </c>
      <c r="D5" s="132"/>
      <c r="E5" s="132"/>
      <c r="F5" s="132"/>
      <c r="G5" s="132"/>
      <c r="H5" s="132"/>
      <c r="I5" s="132"/>
      <c r="J5" s="132"/>
      <c r="K5" s="132"/>
      <c r="L5" s="132"/>
      <c r="M5" s="132"/>
      <c r="N5" s="132"/>
      <c r="O5" s="132"/>
      <c r="P5" s="132"/>
      <c r="Q5" s="132"/>
      <c r="R5" s="132"/>
      <c r="S5" s="132"/>
      <c r="T5" s="132"/>
      <c r="U5" s="132"/>
      <c r="V5" s="132"/>
      <c r="W5" s="132"/>
      <c r="X5" s="132"/>
      <c r="Y5" s="132"/>
      <c r="Z5" s="132"/>
      <c r="AA5" s="132"/>
      <c r="AB5" s="132"/>
    </row>
    <row r="6" spans="1:28" ht="18.75" customHeight="1">
      <c r="B6" s="132"/>
      <c r="C6" s="132" t="s">
        <v>852</v>
      </c>
      <c r="D6" s="132"/>
      <c r="E6" s="132"/>
      <c r="F6" s="132"/>
      <c r="G6" s="132"/>
      <c r="H6" s="132"/>
      <c r="I6" s="132"/>
      <c r="J6" s="132"/>
      <c r="K6" s="132"/>
      <c r="L6" s="132"/>
      <c r="M6" s="132"/>
      <c r="N6" s="132"/>
      <c r="O6" s="132"/>
      <c r="P6" s="132"/>
      <c r="Q6" s="132"/>
      <c r="R6" s="132"/>
      <c r="S6" s="132"/>
      <c r="T6" s="132"/>
      <c r="U6" s="132"/>
      <c r="V6" s="132"/>
      <c r="W6" s="132"/>
      <c r="X6" s="132"/>
      <c r="Y6" s="132"/>
      <c r="Z6" s="132"/>
      <c r="AA6" s="132"/>
      <c r="AB6" s="132"/>
    </row>
    <row r="7" spans="1:28" ht="18.75" customHeight="1">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row>
    <row r="8" spans="1:28" ht="18.75" customHeight="1">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row>
    <row r="9" spans="1:28" ht="18.75" customHeight="1">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row>
    <row r="10" spans="1:28" ht="18.75" customHeight="1">
      <c r="B10" s="132"/>
      <c r="C10" s="132"/>
      <c r="D10" s="132"/>
      <c r="E10" s="132"/>
      <c r="F10" s="132"/>
      <c r="G10" s="132"/>
      <c r="H10" s="132"/>
      <c r="I10" s="132"/>
      <c r="J10" s="132"/>
      <c r="K10" s="132"/>
      <c r="L10" s="132"/>
      <c r="M10" s="132"/>
      <c r="N10" s="132"/>
      <c r="O10" s="132"/>
      <c r="P10" s="132"/>
      <c r="Q10" s="132"/>
      <c r="R10" s="132"/>
      <c r="S10" s="132"/>
      <c r="T10" s="132"/>
      <c r="U10" s="132"/>
      <c r="V10" s="132"/>
      <c r="W10" s="132"/>
      <c r="X10" s="132"/>
      <c r="Y10" s="132"/>
      <c r="Z10" s="132"/>
      <c r="AA10" s="132"/>
      <c r="AB10" s="132"/>
    </row>
    <row r="11" spans="1:28" ht="18.75" customHeight="1">
      <c r="B11" s="132"/>
      <c r="C11" s="132"/>
      <c r="D11" s="132"/>
      <c r="E11" s="132"/>
      <c r="F11" s="132"/>
      <c r="G11" s="132"/>
      <c r="H11" s="132"/>
      <c r="I11" s="132"/>
      <c r="J11" s="132"/>
      <c r="K11" s="132"/>
      <c r="L11" s="132"/>
      <c r="M11" s="132"/>
      <c r="N11" s="132"/>
      <c r="O11" s="132"/>
      <c r="P11" s="132"/>
      <c r="Q11" s="132"/>
      <c r="R11" s="132"/>
      <c r="S11" s="132"/>
      <c r="T11" s="132"/>
      <c r="U11" s="132"/>
      <c r="V11" s="132"/>
      <c r="W11" s="132"/>
      <c r="X11" s="132"/>
      <c r="Y11" s="132"/>
      <c r="Z11" s="132"/>
      <c r="AA11" s="132"/>
      <c r="AB11" s="132"/>
    </row>
    <row r="12" spans="1:28" ht="18.75" customHeight="1">
      <c r="B12" s="132"/>
      <c r="C12" s="132"/>
      <c r="D12" s="132"/>
      <c r="E12" s="132"/>
      <c r="F12" s="132"/>
      <c r="G12" s="132"/>
      <c r="H12" s="132"/>
      <c r="I12" s="132"/>
      <c r="J12" s="132"/>
      <c r="K12" s="132"/>
      <c r="L12" s="132"/>
      <c r="M12" s="132"/>
      <c r="N12" s="132"/>
      <c r="O12" s="132"/>
      <c r="P12" s="132"/>
      <c r="Q12" s="132"/>
      <c r="R12" s="132"/>
      <c r="S12" s="132"/>
      <c r="T12" s="132"/>
      <c r="U12" s="132"/>
      <c r="V12" s="132"/>
      <c r="W12" s="132"/>
      <c r="X12" s="132"/>
      <c r="Y12" s="132"/>
      <c r="Z12" s="132"/>
      <c r="AA12" s="132"/>
      <c r="AB12" s="132"/>
    </row>
    <row r="13" spans="1:28" ht="18.75" customHeight="1">
      <c r="B13" s="132"/>
      <c r="C13" s="132"/>
      <c r="D13" s="132"/>
      <c r="E13" s="132"/>
      <c r="F13" s="132"/>
      <c r="G13" s="132"/>
      <c r="H13" s="132"/>
      <c r="I13" s="132"/>
      <c r="J13" s="132"/>
      <c r="K13" s="132"/>
      <c r="L13" s="132"/>
      <c r="M13" s="132"/>
      <c r="N13" s="132"/>
      <c r="O13" s="132"/>
      <c r="P13" s="132"/>
      <c r="Q13" s="132"/>
      <c r="R13" s="132"/>
      <c r="S13" s="132"/>
      <c r="T13" s="132"/>
      <c r="U13" s="132"/>
      <c r="V13" s="132"/>
      <c r="W13" s="132"/>
      <c r="X13" s="132"/>
      <c r="Y13" s="132"/>
      <c r="Z13" s="132"/>
      <c r="AA13" s="132"/>
      <c r="AB13" s="132"/>
    </row>
    <row r="14" spans="1:28" ht="18.75" customHeight="1">
      <c r="B14" s="132"/>
      <c r="C14" s="132"/>
      <c r="D14" s="132"/>
      <c r="E14" s="132"/>
      <c r="F14" s="132"/>
      <c r="G14" s="132"/>
      <c r="H14" s="132"/>
      <c r="I14" s="132"/>
      <c r="J14" s="132"/>
      <c r="K14" s="132"/>
      <c r="L14" s="132"/>
      <c r="M14" s="132"/>
      <c r="N14" s="132"/>
      <c r="O14" s="132"/>
      <c r="P14" s="132"/>
      <c r="Q14" s="132"/>
      <c r="R14" s="132"/>
      <c r="S14" s="132"/>
      <c r="T14" s="132"/>
      <c r="U14" s="132"/>
      <c r="V14" s="132"/>
      <c r="W14" s="132"/>
      <c r="X14" s="132"/>
      <c r="Y14" s="132"/>
      <c r="Z14" s="132"/>
      <c r="AA14" s="132"/>
      <c r="AB14" s="132"/>
    </row>
    <row r="15" spans="1:28" ht="18.75" customHeight="1">
      <c r="B15" s="132"/>
      <c r="C15" s="132"/>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row>
    <row r="16" spans="1:28" ht="18.75" customHeight="1">
      <c r="B16" s="132"/>
      <c r="C16" s="132"/>
      <c r="D16" s="132"/>
      <c r="E16" s="13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row>
    <row r="17" spans="2:28" ht="18.75" customHeight="1">
      <c r="B17" s="132"/>
      <c r="C17" s="132"/>
      <c r="D17" s="132"/>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row>
    <row r="18" spans="2:28" ht="18.75" customHeight="1">
      <c r="B18" s="132"/>
      <c r="C18" s="132"/>
      <c r="D18" s="132"/>
      <c r="E18" s="132"/>
      <c r="F18" s="132"/>
      <c r="G18" s="132"/>
      <c r="H18" s="132"/>
      <c r="I18" s="132"/>
      <c r="J18" s="132"/>
      <c r="K18" s="132"/>
      <c r="L18" s="132"/>
      <c r="M18" s="132"/>
      <c r="N18" s="132"/>
      <c r="O18" s="132"/>
      <c r="P18" s="132"/>
      <c r="Q18" s="132"/>
      <c r="R18" s="132"/>
      <c r="S18" s="132"/>
      <c r="T18" s="132"/>
      <c r="U18" s="132"/>
      <c r="V18" s="132"/>
      <c r="W18" s="132"/>
      <c r="X18" s="132"/>
      <c r="Y18" s="132"/>
      <c r="Z18" s="132"/>
      <c r="AA18" s="132"/>
      <c r="AB18" s="132"/>
    </row>
    <row r="19" spans="2:28" ht="18.75" customHeight="1">
      <c r="B19" s="132"/>
      <c r="C19" s="132"/>
      <c r="D19" s="132"/>
      <c r="E19" s="132"/>
      <c r="F19" s="132"/>
      <c r="G19" s="132"/>
      <c r="H19" s="132"/>
      <c r="I19" s="132"/>
      <c r="J19" s="132"/>
      <c r="K19" s="132"/>
      <c r="L19" s="132"/>
      <c r="M19" s="132"/>
      <c r="N19" s="132"/>
      <c r="O19" s="132"/>
      <c r="P19" s="132"/>
      <c r="Q19" s="132"/>
      <c r="R19" s="132"/>
      <c r="S19" s="132"/>
      <c r="T19" s="132"/>
      <c r="U19" s="132"/>
      <c r="V19" s="132"/>
      <c r="W19" s="132"/>
      <c r="X19" s="132"/>
      <c r="Y19" s="132"/>
      <c r="Z19" s="132"/>
      <c r="AA19" s="132"/>
      <c r="AB19" s="132"/>
    </row>
    <row r="20" spans="2:28" ht="18.75" customHeight="1">
      <c r="B20" s="132"/>
      <c r="C20" s="132"/>
      <c r="D20" s="132"/>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row>
    <row r="21" spans="2:28" ht="18.75" customHeight="1">
      <c r="B21" s="132"/>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row>
    <row r="22" spans="2:28" ht="18.75" customHeight="1">
      <c r="B22" s="132"/>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row>
    <row r="23" spans="2:28" ht="18.75" customHeight="1">
      <c r="B23" s="132"/>
      <c r="C23" s="132"/>
      <c r="D23" s="132"/>
      <c r="E23" s="132"/>
      <c r="F23" s="132"/>
      <c r="G23" s="132"/>
      <c r="H23" s="132"/>
      <c r="I23" s="132"/>
      <c r="J23" s="132"/>
      <c r="K23" s="132"/>
      <c r="L23" s="132"/>
      <c r="M23" s="132"/>
      <c r="N23" s="132"/>
      <c r="O23" s="132"/>
      <c r="P23" s="132"/>
      <c r="Q23" s="132"/>
      <c r="R23" s="132"/>
      <c r="S23" s="132"/>
      <c r="T23" s="132"/>
      <c r="U23" s="132"/>
      <c r="V23" s="132"/>
      <c r="W23" s="132"/>
      <c r="X23" s="132"/>
      <c r="Y23" s="132"/>
      <c r="Z23" s="132"/>
      <c r="AA23" s="132"/>
      <c r="AB23" s="132"/>
    </row>
    <row r="24" spans="2:28" ht="18.75" customHeight="1">
      <c r="B24" s="132"/>
      <c r="C24" s="132"/>
      <c r="D24" s="132"/>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row>
    <row r="25" spans="2:28" ht="18.75" customHeight="1">
      <c r="B25" s="132"/>
      <c r="C25" s="132"/>
      <c r="D25" s="132"/>
      <c r="E25" s="132"/>
      <c r="F25" s="132"/>
      <c r="G25" s="132"/>
      <c r="H25" s="132"/>
      <c r="I25" s="132"/>
      <c r="J25" s="132"/>
      <c r="K25" s="132"/>
      <c r="L25" s="132"/>
      <c r="M25" s="132"/>
      <c r="N25" s="132"/>
      <c r="O25" s="132"/>
      <c r="P25" s="132"/>
      <c r="Q25" s="132"/>
      <c r="R25" s="132"/>
      <c r="S25" s="132"/>
      <c r="T25" s="132"/>
      <c r="U25" s="132"/>
      <c r="V25" s="132"/>
      <c r="W25" s="132"/>
      <c r="X25" s="132"/>
      <c r="Y25" s="132"/>
      <c r="Z25" s="132"/>
      <c r="AA25" s="132"/>
      <c r="AB25" s="132"/>
    </row>
    <row r="26" spans="2:28" ht="18.75" customHeight="1">
      <c r="B26" s="132"/>
      <c r="C26" s="132"/>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row>
    <row r="27" spans="2:28" ht="18.75" customHeight="1"/>
    <row r="28" spans="2:28" ht="18.75" customHeight="1"/>
    <row r="29" spans="2:28" ht="18.75" customHeight="1"/>
    <row r="30" spans="2:28" ht="18.75" customHeight="1"/>
    <row r="31" spans="2:28" ht="18.75" customHeight="1"/>
    <row r="32" spans="2:28"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sheetData>
  <conditionalFormatting sqref="F3">
    <cfRule type="cellIs" dxfId="369" priority="1" operator="notEqual">
      <formula>0</formula>
    </cfRule>
  </conditionalFormatting>
  <hyperlinks>
    <hyperlink ref="G2" location="Index!A1" display="Zum Inhaltsverzeichnis" xr:uid="{70DB325B-D549-450C-8B12-C0D58F5016B4}"/>
    <hyperlink ref="G3" location="Fehlerkontrolle" display="Zur Fehleranalyse" xr:uid="{9986AC59-8E11-4F8F-BEEA-54F77A3A662B}"/>
  </hyperlinks>
  <printOptions horizontalCentered="1"/>
  <pageMargins left="0.39370078740157483" right="0.39370078740157483" top="0.39370078740157483" bottom="0.59055118110236227" header="0.31496062992125984" footer="0.31496062992125984"/>
  <pageSetup paperSize="9" pageOrder="overThenDown" orientation="landscape" r:id="rId1"/>
  <headerFooter>
    <oddFooter>&amp;LEine Vorlage von www.financial-modelling-videos.de&amp;C&amp;A&amp;R&amp;P von &amp;N</oddFooter>
  </headerFooter>
  <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nnahmen">
    <tabColor rgb="FFFFFF00"/>
    <pageSetUpPr autoPageBreaks="0"/>
  </sheetPr>
  <dimension ref="A1:V215"/>
  <sheetViews>
    <sheetView showGridLines="0" zoomScale="115" zoomScaleNormal="115" zoomScaleSheetLayoutView="85" workbookViewId="0">
      <selection activeCell="L18" sqref="L18"/>
    </sheetView>
  </sheetViews>
  <sheetFormatPr baseColWidth="10" defaultColWidth="0" defaultRowHeight="12.75" outlineLevelRow="2"/>
  <cols>
    <col min="1" max="1" width="3" customWidth="1"/>
    <col min="2" max="2" width="3.140625" customWidth="1"/>
    <col min="3" max="3" width="61" customWidth="1"/>
    <col min="4" max="4" width="8.140625" customWidth="1"/>
    <col min="5" max="5" width="21.140625" customWidth="1"/>
    <col min="6" max="6" width="13.42578125" customWidth="1"/>
    <col min="7" max="7" width="16.42578125" customWidth="1"/>
    <col min="8" max="8" width="17" customWidth="1"/>
    <col min="9" max="11" width="16" customWidth="1"/>
    <col min="12" max="14" width="11.42578125" customWidth="1"/>
    <col min="15" max="15" width="10" customWidth="1"/>
    <col min="16" max="16" width="10.5703125" customWidth="1"/>
    <col min="17" max="17" width="3.42578125" customWidth="1"/>
    <col min="18" max="16384" width="11.42578125" hidden="1"/>
  </cols>
  <sheetData>
    <row r="1" spans="1:22" ht="24" customHeight="1">
      <c r="A1" s="42"/>
      <c r="B1" s="42"/>
      <c r="C1" s="191" t="str">
        <f>"Annahmen für die Finanzplanung der " &amp;Name_Unternehmen</f>
        <v>Annahmen für die Finanzplanung der X-Pert GmbH</v>
      </c>
      <c r="D1" s="42"/>
      <c r="E1" s="42"/>
      <c r="F1" s="42"/>
      <c r="G1" s="42"/>
      <c r="H1" s="42"/>
      <c r="I1" s="42"/>
      <c r="J1" s="42"/>
      <c r="K1" s="42"/>
      <c r="L1" s="42"/>
      <c r="M1" s="132"/>
      <c r="N1" s="132"/>
      <c r="O1" s="132"/>
      <c r="P1" s="132"/>
      <c r="Q1" s="132"/>
    </row>
    <row r="2" spans="1:22" ht="18" customHeight="1">
      <c r="A2" s="37"/>
      <c r="B2" s="37"/>
      <c r="C2" s="320" t="str">
        <f>Timing!C2</f>
        <v>Modell: Fiktive 5 Jahres-Finanzplanung</v>
      </c>
      <c r="D2" s="132"/>
      <c r="E2" s="271" t="s">
        <v>180</v>
      </c>
      <c r="F2" s="37"/>
      <c r="G2" s="37"/>
      <c r="H2" s="37"/>
      <c r="I2" s="37"/>
      <c r="J2" s="37"/>
      <c r="K2" s="37"/>
      <c r="L2" s="37"/>
      <c r="M2" s="132"/>
      <c r="N2" s="132"/>
      <c r="O2" s="132"/>
      <c r="P2" s="132"/>
      <c r="Q2" s="132"/>
    </row>
    <row r="3" spans="1:22" ht="18" customHeight="1">
      <c r="A3" s="37"/>
      <c r="B3" s="37"/>
      <c r="C3" s="320" t="str">
        <f>Timing!C3</f>
        <v>Modellintegrität:</v>
      </c>
      <c r="D3" s="48">
        <f>Timing!D3</f>
        <v>0</v>
      </c>
      <c r="E3" s="271" t="s">
        <v>181</v>
      </c>
      <c r="F3" s="132"/>
      <c r="G3" s="132"/>
      <c r="H3" s="132"/>
      <c r="I3" s="132"/>
      <c r="J3" s="132"/>
      <c r="K3" s="132"/>
      <c r="L3" s="132"/>
      <c r="M3" s="132"/>
      <c r="N3" s="132"/>
      <c r="O3" s="132"/>
      <c r="P3" s="132"/>
      <c r="Q3" s="132"/>
    </row>
    <row r="4" spans="1:22" s="20" customFormat="1" ht="18" customHeight="1">
      <c r="A4" s="37"/>
      <c r="B4" s="614"/>
      <c r="C4" s="615"/>
      <c r="D4" s="132"/>
      <c r="E4" s="132"/>
      <c r="F4" s="132"/>
      <c r="G4" s="132"/>
      <c r="H4" s="132"/>
      <c r="I4" s="132"/>
      <c r="J4" s="132"/>
      <c r="K4" s="132"/>
      <c r="L4" s="132"/>
      <c r="M4" s="132"/>
      <c r="N4" s="132"/>
      <c r="O4" s="132"/>
      <c r="P4" s="132"/>
      <c r="Q4" s="132"/>
    </row>
    <row r="5" spans="1:22" s="20" customFormat="1" ht="27" customHeight="1" thickBot="1">
      <c r="A5" s="158"/>
      <c r="B5" s="158"/>
      <c r="C5" s="158" t="s">
        <v>55</v>
      </c>
      <c r="D5" s="333"/>
      <c r="E5" s="158"/>
      <c r="F5" s="158"/>
      <c r="G5" s="158"/>
      <c r="H5" s="158"/>
      <c r="I5" s="158"/>
      <c r="J5" s="158"/>
      <c r="K5" s="158"/>
      <c r="L5" s="158"/>
      <c r="M5" s="132"/>
      <c r="N5" s="132"/>
      <c r="O5" s="132"/>
      <c r="P5" s="132"/>
      <c r="Q5" s="132"/>
    </row>
    <row r="6" spans="1:22" s="20" customFormat="1" ht="24" customHeight="1" outlineLevel="1">
      <c r="A6" s="132"/>
      <c r="B6" s="132"/>
      <c r="C6" s="142" t="s">
        <v>69</v>
      </c>
      <c r="D6" s="132"/>
      <c r="E6" s="132"/>
      <c r="F6" s="666" t="s">
        <v>463</v>
      </c>
      <c r="G6" s="667"/>
      <c r="H6" s="132"/>
      <c r="I6" s="132"/>
      <c r="J6" s="132"/>
      <c r="K6" s="132"/>
      <c r="L6" s="132"/>
      <c r="M6" s="132"/>
      <c r="N6" s="132"/>
      <c r="O6" s="132"/>
      <c r="P6" s="132"/>
      <c r="Q6" s="132"/>
    </row>
    <row r="7" spans="1:22" s="40" customFormat="1" ht="18" customHeight="1" outlineLevel="2">
      <c r="A7" s="132"/>
      <c r="B7" s="132"/>
      <c r="C7" s="320" t="s">
        <v>21</v>
      </c>
      <c r="D7" s="132"/>
      <c r="E7" s="342"/>
      <c r="F7" s="342"/>
      <c r="G7" s="342"/>
      <c r="H7" s="342"/>
      <c r="I7" s="132"/>
      <c r="J7" s="132"/>
      <c r="K7" s="132"/>
      <c r="L7" s="132"/>
      <c r="M7" s="132"/>
      <c r="N7" s="132"/>
      <c r="O7" s="132"/>
      <c r="P7" s="132"/>
      <c r="Q7" s="132"/>
    </row>
    <row r="8" spans="1:22" s="40" customFormat="1" ht="18" customHeight="1" outlineLevel="2">
      <c r="A8" s="132"/>
      <c r="B8" s="132"/>
      <c r="C8" s="132" t="s">
        <v>532</v>
      </c>
      <c r="D8" s="132"/>
      <c r="E8" s="325" t="s">
        <v>511</v>
      </c>
      <c r="F8" s="247" t="s">
        <v>750</v>
      </c>
      <c r="G8" s="667"/>
      <c r="H8" s="297"/>
      <c r="I8" s="132"/>
      <c r="J8" s="132"/>
      <c r="K8" s="132"/>
      <c r="L8" s="132"/>
      <c r="M8" s="132"/>
      <c r="N8" s="132"/>
      <c r="O8" s="132"/>
      <c r="P8" s="132"/>
      <c r="Q8" s="132"/>
    </row>
    <row r="9" spans="1:22" s="40" customFormat="1" ht="18" customHeight="1" outlineLevel="2">
      <c r="A9" s="132"/>
      <c r="B9" s="132"/>
      <c r="C9" s="132" t="s">
        <v>531</v>
      </c>
      <c r="D9" s="132"/>
      <c r="E9" s="325" t="s">
        <v>511</v>
      </c>
      <c r="F9" s="248" t="s">
        <v>441</v>
      </c>
      <c r="G9" s="668"/>
      <c r="H9" s="297"/>
      <c r="I9" s="132"/>
      <c r="J9" s="132"/>
      <c r="K9" s="132"/>
      <c r="L9" s="132"/>
      <c r="M9" s="132"/>
      <c r="N9" s="132"/>
      <c r="O9" s="132"/>
      <c r="P9" s="132"/>
      <c r="Q9" s="132"/>
    </row>
    <row r="10" spans="1:22" s="40" customFormat="1" ht="18" customHeight="1" outlineLevel="2">
      <c r="A10" s="132"/>
      <c r="B10" s="132"/>
      <c r="C10" s="37" t="s">
        <v>68</v>
      </c>
      <c r="D10" s="132"/>
      <c r="E10" s="325" t="s">
        <v>511</v>
      </c>
      <c r="F10" s="616" t="str" cm="1">
        <f t="array" aca="1" ref="F10" ca="1">MID(CELL("Filename",A1),SEARCH("[",CELL("Filename",A1),1)+1,SEARCH("]",CELL("Filename",A1),1)-SEARCH("[",CELL("Filename",A1),1)-1)</f>
        <v>Finanzplanung_final_ohne_Formeln.xlsx</v>
      </c>
      <c r="G10" s="616"/>
      <c r="H10" s="450"/>
      <c r="I10" s="132"/>
      <c r="J10" s="132"/>
      <c r="K10" s="132"/>
      <c r="L10" s="132"/>
      <c r="M10" s="132"/>
      <c r="N10" s="132"/>
      <c r="O10" s="132"/>
      <c r="P10" s="132"/>
      <c r="Q10" s="132"/>
    </row>
    <row r="11" spans="1:22" s="20" customFormat="1" ht="18" customHeight="1" outlineLevel="2">
      <c r="A11" s="132"/>
      <c r="B11" s="132"/>
      <c r="C11" s="37" t="s">
        <v>530</v>
      </c>
      <c r="D11" s="132"/>
      <c r="E11" s="325" t="s">
        <v>511</v>
      </c>
      <c r="F11" s="247" t="s">
        <v>445</v>
      </c>
      <c r="G11" s="667"/>
      <c r="H11" s="450"/>
      <c r="I11" s="132"/>
      <c r="J11" s="132"/>
      <c r="K11" s="132"/>
      <c r="L11" s="132"/>
      <c r="M11" s="132"/>
      <c r="N11" s="132"/>
      <c r="O11" s="132"/>
      <c r="P11" s="132"/>
      <c r="Q11" s="132"/>
    </row>
    <row r="12" spans="1:22" s="20" customFormat="1" ht="18" customHeight="1" outlineLevel="2">
      <c r="A12" s="132"/>
      <c r="B12" s="132"/>
      <c r="C12" s="37" t="s">
        <v>56</v>
      </c>
      <c r="D12" s="132"/>
      <c r="E12" s="325" t="s">
        <v>93</v>
      </c>
      <c r="F12" s="609">
        <v>44336</v>
      </c>
      <c r="G12" s="132"/>
      <c r="H12" s="132"/>
      <c r="I12" s="132"/>
      <c r="J12" s="132"/>
      <c r="K12" s="132"/>
      <c r="L12" s="132"/>
      <c r="M12" s="132"/>
      <c r="N12" s="132"/>
      <c r="O12" s="132"/>
      <c r="P12" s="132"/>
      <c r="Q12" s="132"/>
    </row>
    <row r="13" spans="1:22" s="199" customFormat="1" ht="18" customHeight="1" outlineLevel="2">
      <c r="A13" s="132"/>
      <c r="B13" s="132"/>
      <c r="C13" s="37" t="s">
        <v>508</v>
      </c>
      <c r="D13" s="132"/>
      <c r="E13" s="325" t="s">
        <v>510</v>
      </c>
      <c r="F13" s="434" t="s">
        <v>6</v>
      </c>
      <c r="G13" s="611"/>
      <c r="H13" s="610" t="s">
        <v>509</v>
      </c>
      <c r="I13" s="132"/>
      <c r="J13" s="357"/>
      <c r="K13" s="132"/>
      <c r="L13" s="132"/>
      <c r="M13" s="132"/>
      <c r="N13" s="132"/>
      <c r="O13" s="132"/>
      <c r="P13" s="132"/>
      <c r="Q13" s="132"/>
    </row>
    <row r="14" spans="1:22" s="38" customFormat="1" ht="18" customHeight="1" outlineLevel="2">
      <c r="A14" s="132"/>
      <c r="B14" s="132"/>
      <c r="C14" s="37"/>
      <c r="D14" s="132"/>
      <c r="E14" s="190"/>
      <c r="F14" s="132"/>
      <c r="G14" s="132"/>
      <c r="H14" s="132"/>
      <c r="I14" s="132"/>
      <c r="J14" s="409"/>
      <c r="K14" s="132"/>
      <c r="L14" s="132"/>
      <c r="M14" s="132"/>
      <c r="N14" s="132"/>
      <c r="O14" s="132"/>
      <c r="P14" s="132"/>
      <c r="Q14" s="132"/>
    </row>
    <row r="15" spans="1:22" s="38" customFormat="1" ht="24" customHeight="1" outlineLevel="1">
      <c r="A15" s="132"/>
      <c r="B15" s="132"/>
      <c r="C15" s="142" t="s">
        <v>347</v>
      </c>
      <c r="D15" s="132"/>
      <c r="E15" s="190"/>
      <c r="F15" s="132"/>
      <c r="G15" s="132"/>
      <c r="H15" s="132"/>
      <c r="I15" s="132"/>
      <c r="J15" s="132"/>
      <c r="K15" s="132"/>
      <c r="L15" s="132"/>
      <c r="M15" s="132"/>
      <c r="N15" s="132"/>
      <c r="O15" s="132"/>
      <c r="P15" s="132"/>
      <c r="Q15" s="132"/>
      <c r="R15" s="123"/>
      <c r="S15" s="123"/>
      <c r="T15" s="123"/>
      <c r="U15" s="123"/>
      <c r="V15" s="123"/>
    </row>
    <row r="16" spans="1:22" s="38" customFormat="1" ht="18" customHeight="1" outlineLevel="2">
      <c r="A16" s="132"/>
      <c r="B16" s="132"/>
      <c r="C16" s="132" t="s">
        <v>348</v>
      </c>
      <c r="D16" s="132"/>
      <c r="E16" s="325" t="s">
        <v>93</v>
      </c>
      <c r="F16" s="609">
        <v>44621</v>
      </c>
      <c r="G16" s="132"/>
      <c r="H16" s="132"/>
      <c r="I16" s="132"/>
      <c r="J16" s="132"/>
      <c r="K16" s="132"/>
      <c r="L16" s="132"/>
      <c r="M16" s="132"/>
      <c r="N16" s="132"/>
      <c r="O16" s="132"/>
      <c r="P16" s="132"/>
      <c r="Q16" s="132"/>
    </row>
    <row r="17" spans="1:17" s="38" customFormat="1" ht="18" customHeight="1" outlineLevel="2">
      <c r="A17" s="132"/>
      <c r="B17" s="132"/>
      <c r="C17" s="37" t="s">
        <v>748</v>
      </c>
      <c r="D17" s="132"/>
      <c r="E17" s="325" t="s">
        <v>529</v>
      </c>
      <c r="F17" s="612">
        <v>4</v>
      </c>
      <c r="G17" s="132"/>
      <c r="H17" s="132"/>
      <c r="I17" s="132"/>
      <c r="J17" s="132"/>
      <c r="K17" s="132"/>
      <c r="L17" s="132"/>
      <c r="M17" s="132"/>
      <c r="N17" s="132"/>
      <c r="O17" s="132"/>
      <c r="P17" s="132"/>
      <c r="Q17" s="132"/>
    </row>
    <row r="18" spans="1:17" s="38" customFormat="1" ht="18" customHeight="1" outlineLevel="2">
      <c r="A18" s="132"/>
      <c r="B18" s="132"/>
      <c r="C18" s="37" t="s">
        <v>222</v>
      </c>
      <c r="D18" s="132"/>
      <c r="E18" s="325" t="s">
        <v>93</v>
      </c>
      <c r="F18" s="613">
        <v>46387</v>
      </c>
      <c r="G18" s="132"/>
      <c r="H18" s="132"/>
      <c r="I18" s="132"/>
      <c r="J18" s="132"/>
      <c r="K18" s="132"/>
      <c r="L18" s="132"/>
      <c r="M18" s="132"/>
      <c r="N18" s="132"/>
      <c r="O18" s="132"/>
      <c r="P18" s="132"/>
      <c r="Q18" s="132"/>
    </row>
    <row r="19" spans="1:17" s="113" customFormat="1" ht="18" customHeight="1" outlineLevel="1">
      <c r="A19" s="132"/>
      <c r="B19" s="132"/>
      <c r="C19" s="132"/>
      <c r="D19" s="132"/>
      <c r="E19" s="190"/>
      <c r="F19" s="368"/>
      <c r="G19" s="132"/>
      <c r="H19" s="132"/>
      <c r="I19" s="132"/>
      <c r="J19" s="132"/>
      <c r="K19" s="132"/>
      <c r="L19" s="132"/>
      <c r="M19" s="132"/>
      <c r="N19" s="132"/>
      <c r="O19" s="132"/>
      <c r="P19" s="132"/>
      <c r="Q19" s="132"/>
    </row>
    <row r="20" spans="1:17" s="123" customFormat="1" ht="27" customHeight="1" thickBot="1">
      <c r="A20" s="158"/>
      <c r="B20" s="158"/>
      <c r="C20" s="158" t="s">
        <v>438</v>
      </c>
      <c r="D20" s="333"/>
      <c r="E20" s="333"/>
      <c r="F20" s="337"/>
      <c r="G20" s="333"/>
      <c r="H20" s="333"/>
      <c r="I20" s="333"/>
      <c r="J20" s="333"/>
      <c r="K20" s="333"/>
      <c r="L20" s="333"/>
      <c r="M20" s="132"/>
      <c r="N20" s="132"/>
      <c r="O20" s="132"/>
      <c r="P20" s="132"/>
      <c r="Q20" s="132"/>
    </row>
    <row r="21" spans="1:17" s="123" customFormat="1" ht="24" customHeight="1" outlineLevel="1">
      <c r="A21" s="132"/>
      <c r="B21" s="132"/>
      <c r="C21" s="142" t="s">
        <v>254</v>
      </c>
      <c r="D21" s="132"/>
      <c r="E21" s="132"/>
      <c r="F21" s="334"/>
      <c r="G21" s="334"/>
      <c r="H21" s="334"/>
      <c r="I21" s="334"/>
      <c r="J21" s="334"/>
      <c r="K21" s="132"/>
      <c r="L21" s="132"/>
      <c r="M21" s="132"/>
      <c r="N21" s="132"/>
      <c r="O21" s="132"/>
      <c r="P21" s="132"/>
      <c r="Q21" s="132"/>
    </row>
    <row r="22" spans="1:17" s="123" customFormat="1" ht="17.25" customHeight="1" outlineLevel="2">
      <c r="A22" s="132"/>
      <c r="B22" s="132"/>
      <c r="C22" s="335"/>
      <c r="D22" s="132"/>
      <c r="E22" s="132"/>
      <c r="F22" s="37"/>
      <c r="G22" s="134" t="s">
        <v>255</v>
      </c>
      <c r="H22" s="334"/>
      <c r="I22" s="334"/>
      <c r="J22" s="334"/>
      <c r="K22" s="334"/>
      <c r="L22" s="132"/>
      <c r="M22" s="132"/>
      <c r="N22" s="132"/>
      <c r="O22" s="132"/>
      <c r="P22" s="132"/>
      <c r="Q22" s="132"/>
    </row>
    <row r="23" spans="1:17" s="123" customFormat="1" ht="20.25" customHeight="1" outlineLevel="2">
      <c r="A23" s="132"/>
      <c r="B23" s="132"/>
      <c r="C23" s="482" t="s">
        <v>555</v>
      </c>
      <c r="D23" s="132"/>
      <c r="E23" s="132"/>
      <c r="F23" s="11" t="s">
        <v>256</v>
      </c>
      <c r="G23" s="11">
        <v>2022</v>
      </c>
      <c r="H23" s="11">
        <v>2023</v>
      </c>
      <c r="I23" s="11">
        <v>2024</v>
      </c>
      <c r="J23" s="11">
        <v>2025</v>
      </c>
      <c r="K23" s="11">
        <v>2026</v>
      </c>
      <c r="L23" s="132"/>
      <c r="M23" s="132"/>
      <c r="N23" s="132"/>
      <c r="O23" s="132"/>
      <c r="P23" s="132"/>
      <c r="Q23" s="132"/>
    </row>
    <row r="24" spans="1:17" s="123" customFormat="1" ht="17.25" customHeight="1" outlineLevel="2">
      <c r="A24" s="132"/>
      <c r="B24" s="132"/>
      <c r="C24" s="244" t="s">
        <v>556</v>
      </c>
      <c r="D24" s="132"/>
      <c r="E24" s="8" t="s">
        <v>6</v>
      </c>
      <c r="F24" s="250">
        <v>0.01</v>
      </c>
      <c r="G24" s="244">
        <v>80000</v>
      </c>
      <c r="H24" s="89">
        <v>80800</v>
      </c>
      <c r="I24" s="89">
        <v>81608</v>
      </c>
      <c r="J24" s="89">
        <v>82424.08</v>
      </c>
      <c r="K24" s="89">
        <v>83248.320800000001</v>
      </c>
      <c r="L24" s="132"/>
      <c r="M24" s="132"/>
      <c r="N24" s="132"/>
      <c r="O24" s="132"/>
      <c r="P24" s="132"/>
      <c r="Q24" s="132"/>
    </row>
    <row r="25" spans="1:17" s="123" customFormat="1" ht="17.25" customHeight="1" outlineLevel="2">
      <c r="A25" s="132"/>
      <c r="B25" s="132"/>
      <c r="C25" s="244" t="s">
        <v>557</v>
      </c>
      <c r="D25" s="132"/>
      <c r="E25" s="8" t="s">
        <v>6</v>
      </c>
      <c r="F25" s="250">
        <v>0.01</v>
      </c>
      <c r="G25" s="244">
        <v>75000</v>
      </c>
      <c r="H25" s="89">
        <v>75750</v>
      </c>
      <c r="I25" s="89">
        <v>76507.5</v>
      </c>
      <c r="J25" s="89">
        <v>77272.574999999997</v>
      </c>
      <c r="K25" s="89">
        <v>78045.300749999995</v>
      </c>
      <c r="L25" s="132"/>
      <c r="M25" s="132"/>
      <c r="N25" s="132"/>
      <c r="O25" s="132"/>
      <c r="P25" s="132"/>
      <c r="Q25" s="132"/>
    </row>
    <row r="26" spans="1:17" s="123" customFormat="1" ht="17.25" customHeight="1" outlineLevel="2">
      <c r="A26" s="132"/>
      <c r="B26" s="132"/>
      <c r="C26" s="244" t="s">
        <v>558</v>
      </c>
      <c r="D26" s="132"/>
      <c r="E26" s="8" t="s">
        <v>6</v>
      </c>
      <c r="F26" s="250">
        <v>1.4999999999999999E-2</v>
      </c>
      <c r="G26" s="244">
        <v>55000</v>
      </c>
      <c r="H26" s="89">
        <v>55824.999999999993</v>
      </c>
      <c r="I26" s="89">
        <v>56662.374999999985</v>
      </c>
      <c r="J26" s="89">
        <v>57512.310624999976</v>
      </c>
      <c r="K26" s="89">
        <v>58374.995284374971</v>
      </c>
      <c r="L26" s="132"/>
      <c r="M26" s="132"/>
      <c r="N26" s="132"/>
      <c r="O26" s="132"/>
      <c r="P26" s="132"/>
      <c r="Q26" s="132"/>
    </row>
    <row r="27" spans="1:17" s="199" customFormat="1" ht="17.25" customHeight="1" outlineLevel="2">
      <c r="A27" s="132"/>
      <c r="B27" s="132"/>
      <c r="C27" s="244" t="s">
        <v>559</v>
      </c>
      <c r="D27" s="132"/>
      <c r="E27" s="8" t="s">
        <v>6</v>
      </c>
      <c r="F27" s="250">
        <v>1.4999999999999999E-2</v>
      </c>
      <c r="G27" s="244">
        <v>60000</v>
      </c>
      <c r="H27" s="89">
        <v>60899.999999999993</v>
      </c>
      <c r="I27" s="89">
        <v>61813.499999999985</v>
      </c>
      <c r="J27" s="89">
        <v>62740.702499999978</v>
      </c>
      <c r="K27" s="89">
        <v>63681.813037499975</v>
      </c>
      <c r="L27" s="132"/>
      <c r="M27" s="132"/>
      <c r="N27" s="132"/>
      <c r="O27" s="132"/>
      <c r="P27" s="132"/>
      <c r="Q27" s="132"/>
    </row>
    <row r="28" spans="1:17" s="199" customFormat="1" ht="17.25" customHeight="1" outlineLevel="2">
      <c r="A28" s="132"/>
      <c r="B28" s="132"/>
      <c r="C28" s="244"/>
      <c r="D28" s="132"/>
      <c r="E28" s="8" t="s">
        <v>6</v>
      </c>
      <c r="F28" s="250"/>
      <c r="G28" s="244"/>
      <c r="H28" s="89">
        <v>0</v>
      </c>
      <c r="I28" s="89">
        <v>0</v>
      </c>
      <c r="J28" s="89">
        <v>0</v>
      </c>
      <c r="K28" s="89">
        <v>0</v>
      </c>
      <c r="L28" s="132"/>
      <c r="M28" s="132"/>
      <c r="N28" s="132"/>
      <c r="O28" s="132"/>
      <c r="P28" s="132"/>
      <c r="Q28" s="132"/>
    </row>
    <row r="29" spans="1:17" s="123" customFormat="1" ht="17.25" customHeight="1" outlineLevel="2">
      <c r="A29" s="132"/>
      <c r="B29" s="132"/>
      <c r="C29" s="244"/>
      <c r="D29" s="132"/>
      <c r="E29" s="8" t="s">
        <v>6</v>
      </c>
      <c r="F29" s="250"/>
      <c r="G29" s="244"/>
      <c r="H29" s="89">
        <v>0</v>
      </c>
      <c r="I29" s="89">
        <v>0</v>
      </c>
      <c r="J29" s="89">
        <v>0</v>
      </c>
      <c r="K29" s="89">
        <v>0</v>
      </c>
      <c r="L29" s="132"/>
      <c r="M29" s="132"/>
      <c r="N29" s="132"/>
      <c r="O29" s="132"/>
      <c r="P29" s="132"/>
      <c r="Q29" s="132"/>
    </row>
    <row r="30" spans="1:17" s="123" customFormat="1" ht="17.25" customHeight="1" outlineLevel="2">
      <c r="A30" s="132"/>
      <c r="B30" s="132"/>
      <c r="C30" s="297"/>
      <c r="D30" s="132"/>
      <c r="E30" s="297"/>
      <c r="F30" s="37"/>
      <c r="G30" s="334"/>
      <c r="H30" s="100"/>
      <c r="I30" s="100"/>
      <c r="J30" s="100"/>
      <c r="K30" s="100"/>
      <c r="L30" s="132"/>
      <c r="M30" s="132"/>
      <c r="N30" s="132"/>
      <c r="O30" s="132"/>
      <c r="P30" s="132"/>
      <c r="Q30" s="132"/>
    </row>
    <row r="31" spans="1:17" s="199" customFormat="1" ht="17.25" customHeight="1" outlineLevel="2">
      <c r="A31" s="132"/>
      <c r="B31" s="132"/>
      <c r="C31" s="297"/>
      <c r="D31" s="132"/>
      <c r="E31" s="297"/>
      <c r="F31" s="37"/>
      <c r="G31" s="334"/>
      <c r="H31" s="100"/>
      <c r="I31" s="100"/>
      <c r="J31" s="100"/>
      <c r="K31" s="100"/>
      <c r="L31" s="132"/>
      <c r="M31" s="132"/>
      <c r="N31" s="132"/>
      <c r="O31" s="132"/>
      <c r="P31" s="132"/>
      <c r="Q31" s="132"/>
    </row>
    <row r="32" spans="1:17" s="123" customFormat="1" ht="20.25" customHeight="1" outlineLevel="2">
      <c r="A32" s="132"/>
      <c r="B32" s="132"/>
      <c r="C32" s="482" t="s">
        <v>554</v>
      </c>
      <c r="D32" s="132"/>
      <c r="E32" s="297"/>
      <c r="F32" s="37"/>
      <c r="G32" s="334"/>
      <c r="H32" s="100"/>
      <c r="I32" s="100"/>
      <c r="J32" s="100"/>
      <c r="K32" s="100"/>
      <c r="L32" s="132"/>
      <c r="M32" s="132"/>
      <c r="N32" s="132"/>
      <c r="O32" s="132"/>
      <c r="P32" s="132"/>
      <c r="Q32" s="132"/>
    </row>
    <row r="33" spans="1:17" s="123" customFormat="1" ht="17.25" customHeight="1" outlineLevel="2">
      <c r="A33" s="132"/>
      <c r="B33" s="132"/>
      <c r="C33" s="244" t="s">
        <v>560</v>
      </c>
      <c r="D33" s="132"/>
      <c r="E33" s="8" t="s">
        <v>6</v>
      </c>
      <c r="F33" s="250">
        <v>1.4999999999999999E-2</v>
      </c>
      <c r="G33" s="244">
        <v>60000</v>
      </c>
      <c r="H33" s="89">
        <v>60899.999999999993</v>
      </c>
      <c r="I33" s="89">
        <v>61813.499999999985</v>
      </c>
      <c r="J33" s="89">
        <v>62740.702499999978</v>
      </c>
      <c r="K33" s="89">
        <v>63681.813037499975</v>
      </c>
      <c r="L33" s="132"/>
      <c r="M33" s="132"/>
      <c r="N33" s="132"/>
      <c r="O33" s="132"/>
      <c r="P33" s="132"/>
      <c r="Q33" s="132"/>
    </row>
    <row r="34" spans="1:17" s="123" customFormat="1" ht="17.25" customHeight="1" outlineLevel="2">
      <c r="A34" s="132"/>
      <c r="B34" s="132"/>
      <c r="C34" s="244" t="s">
        <v>561</v>
      </c>
      <c r="D34" s="132"/>
      <c r="E34" s="8" t="s">
        <v>6</v>
      </c>
      <c r="F34" s="250">
        <v>5.0000000000000001E-3</v>
      </c>
      <c r="G34" s="244">
        <v>45000</v>
      </c>
      <c r="H34" s="89">
        <v>45224.999999999993</v>
      </c>
      <c r="I34" s="89">
        <v>45451.124999999985</v>
      </c>
      <c r="J34" s="89">
        <v>45678.380624999983</v>
      </c>
      <c r="K34" s="89">
        <v>45906.77252812498</v>
      </c>
      <c r="L34" s="132"/>
      <c r="M34" s="132"/>
      <c r="N34" s="132"/>
      <c r="O34" s="132"/>
      <c r="P34" s="132"/>
      <c r="Q34" s="132"/>
    </row>
    <row r="35" spans="1:17" s="199" customFormat="1" ht="17.25" customHeight="1" outlineLevel="2">
      <c r="A35" s="132"/>
      <c r="B35" s="132"/>
      <c r="C35" s="244" t="s">
        <v>562</v>
      </c>
      <c r="D35" s="132"/>
      <c r="E35" s="8" t="s">
        <v>6</v>
      </c>
      <c r="F35" s="250">
        <v>5.0000000000000001E-3</v>
      </c>
      <c r="G35" s="244">
        <v>40000</v>
      </c>
      <c r="H35" s="89">
        <v>40199.999999999993</v>
      </c>
      <c r="I35" s="89">
        <v>40400.999999999985</v>
      </c>
      <c r="J35" s="89">
        <v>40603.004999999983</v>
      </c>
      <c r="K35" s="89">
        <v>40806.020024999976</v>
      </c>
      <c r="L35" s="132"/>
      <c r="M35" s="132"/>
      <c r="N35" s="132"/>
      <c r="O35" s="132"/>
      <c r="P35" s="132"/>
      <c r="Q35" s="132"/>
    </row>
    <row r="36" spans="1:17" s="199" customFormat="1" ht="17.25" customHeight="1" outlineLevel="2">
      <c r="A36" s="132"/>
      <c r="B36" s="132"/>
      <c r="C36" s="244" t="s">
        <v>803</v>
      </c>
      <c r="D36" s="132"/>
      <c r="E36" s="8" t="s">
        <v>6</v>
      </c>
      <c r="F36" s="250">
        <v>0</v>
      </c>
      <c r="G36" s="244">
        <v>5400</v>
      </c>
      <c r="H36" s="89">
        <v>5400</v>
      </c>
      <c r="I36" s="89">
        <v>5400</v>
      </c>
      <c r="J36" s="89">
        <v>5400</v>
      </c>
      <c r="K36" s="89">
        <v>5400</v>
      </c>
      <c r="L36" s="132"/>
      <c r="M36" s="132"/>
      <c r="N36" s="132"/>
      <c r="O36" s="132"/>
      <c r="P36" s="132"/>
      <c r="Q36" s="132"/>
    </row>
    <row r="37" spans="1:17" s="199" customFormat="1" ht="17.25" customHeight="1" outlineLevel="2">
      <c r="A37" s="132"/>
      <c r="B37" s="132"/>
      <c r="C37" s="244"/>
      <c r="D37" s="132"/>
      <c r="E37" s="8" t="s">
        <v>6</v>
      </c>
      <c r="F37" s="250"/>
      <c r="G37" s="244"/>
      <c r="H37" s="89">
        <v>0</v>
      </c>
      <c r="I37" s="89">
        <v>0</v>
      </c>
      <c r="J37" s="89">
        <v>0</v>
      </c>
      <c r="K37" s="89">
        <v>0</v>
      </c>
      <c r="L37" s="132"/>
      <c r="M37" s="132"/>
      <c r="N37" s="132"/>
      <c r="O37" s="132"/>
      <c r="P37" s="132"/>
      <c r="Q37" s="132"/>
    </row>
    <row r="38" spans="1:17" s="123" customFormat="1" ht="17.25" customHeight="1" outlineLevel="2">
      <c r="A38" s="132"/>
      <c r="B38" s="132"/>
      <c r="C38" s="244"/>
      <c r="D38" s="132"/>
      <c r="E38" s="8" t="s">
        <v>6</v>
      </c>
      <c r="F38" s="250"/>
      <c r="G38" s="244"/>
      <c r="H38" s="89">
        <v>0</v>
      </c>
      <c r="I38" s="89">
        <v>0</v>
      </c>
      <c r="J38" s="89">
        <v>0</v>
      </c>
      <c r="K38" s="89">
        <v>0</v>
      </c>
      <c r="L38" s="132"/>
      <c r="M38" s="132"/>
      <c r="N38" s="132"/>
      <c r="O38" s="132"/>
      <c r="P38" s="132"/>
      <c r="Q38" s="132"/>
    </row>
    <row r="39" spans="1:17" s="123" customFormat="1" ht="17.25" customHeight="1" outlineLevel="2">
      <c r="A39" s="132"/>
      <c r="B39" s="132"/>
      <c r="C39" s="335"/>
      <c r="D39" s="132"/>
      <c r="E39" s="297"/>
      <c r="F39" s="37"/>
      <c r="G39" s="334"/>
      <c r="H39" s="334"/>
      <c r="I39" s="334"/>
      <c r="J39" s="334"/>
      <c r="K39" s="132"/>
      <c r="L39" s="132"/>
      <c r="M39" s="132"/>
      <c r="N39" s="132"/>
      <c r="O39" s="132"/>
      <c r="P39" s="132"/>
      <c r="Q39" s="132"/>
    </row>
    <row r="40" spans="1:17" s="123" customFormat="1" ht="24" customHeight="1" outlineLevel="1">
      <c r="A40" s="132"/>
      <c r="B40" s="132"/>
      <c r="C40" s="142" t="s">
        <v>563</v>
      </c>
      <c r="D40" s="132"/>
      <c r="E40" s="297"/>
      <c r="F40" s="132"/>
      <c r="G40" s="132"/>
      <c r="H40" s="132"/>
      <c r="I40" s="132"/>
      <c r="J40" s="132"/>
      <c r="K40" s="334"/>
      <c r="L40" s="334"/>
      <c r="M40" s="334"/>
      <c r="N40" s="132"/>
      <c r="O40" s="132"/>
      <c r="P40" s="132"/>
      <c r="Q40" s="132"/>
    </row>
    <row r="41" spans="1:17" s="199" customFormat="1" ht="17.25" customHeight="1" outlineLevel="2">
      <c r="A41" s="132"/>
      <c r="B41" s="320"/>
      <c r="C41" s="336" t="s">
        <v>763</v>
      </c>
      <c r="D41" s="132"/>
      <c r="E41" s="297"/>
      <c r="F41" s="37"/>
      <c r="G41" s="334"/>
      <c r="H41" s="132"/>
      <c r="I41" s="132"/>
      <c r="J41" s="132"/>
      <c r="K41" s="132"/>
      <c r="L41" s="132"/>
      <c r="M41" s="132"/>
      <c r="N41" s="132"/>
      <c r="O41" s="132"/>
      <c r="P41" s="132"/>
      <c r="Q41" s="132"/>
    </row>
    <row r="42" spans="1:17" s="199" customFormat="1" ht="17.25" customHeight="1" outlineLevel="2">
      <c r="A42" s="132"/>
      <c r="B42" s="320"/>
      <c r="C42" s="309" t="s">
        <v>571</v>
      </c>
      <c r="D42" s="132"/>
      <c r="E42" s="8" t="s">
        <v>564</v>
      </c>
      <c r="F42" s="484">
        <v>0</v>
      </c>
      <c r="G42" s="334"/>
      <c r="H42" s="132"/>
      <c r="I42" s="132"/>
      <c r="J42" s="132"/>
      <c r="K42" s="132"/>
      <c r="L42" s="132"/>
      <c r="M42" s="132"/>
      <c r="N42" s="132"/>
      <c r="O42" s="132"/>
      <c r="P42" s="132"/>
      <c r="Q42" s="132"/>
    </row>
    <row r="43" spans="1:17" s="199" customFormat="1" ht="17.25" customHeight="1" outlineLevel="2">
      <c r="A43" s="132"/>
      <c r="B43" s="132"/>
      <c r="C43" s="309" t="s">
        <v>572</v>
      </c>
      <c r="D43" s="132"/>
      <c r="E43" s="8" t="s">
        <v>564</v>
      </c>
      <c r="F43" s="250">
        <v>0.2</v>
      </c>
      <c r="G43" s="334"/>
      <c r="H43" s="132"/>
      <c r="I43" s="132"/>
      <c r="J43" s="132"/>
      <c r="K43" s="132"/>
      <c r="L43" s="132"/>
      <c r="M43" s="132"/>
      <c r="N43" s="132"/>
      <c r="O43" s="132"/>
      <c r="P43" s="132"/>
      <c r="Q43" s="132"/>
    </row>
    <row r="44" spans="1:17" s="199" customFormat="1" ht="17.25" customHeight="1" outlineLevel="2">
      <c r="A44" s="132"/>
      <c r="B44" s="132"/>
      <c r="C44" s="309" t="s">
        <v>573</v>
      </c>
      <c r="D44" s="132"/>
      <c r="E44" s="8" t="s">
        <v>564</v>
      </c>
      <c r="F44" s="250">
        <v>0.25</v>
      </c>
      <c r="G44" s="334"/>
      <c r="H44" s="132"/>
      <c r="I44" s="132"/>
      <c r="J44" s="132"/>
      <c r="K44" s="132"/>
      <c r="L44" s="132"/>
      <c r="M44" s="132"/>
      <c r="N44" s="132"/>
      <c r="O44" s="132"/>
      <c r="P44" s="132"/>
      <c r="Q44" s="132"/>
    </row>
    <row r="45" spans="1:17" s="199" customFormat="1" ht="17.25" customHeight="1" outlineLevel="2">
      <c r="A45" s="132"/>
      <c r="B45" s="132"/>
      <c r="C45" s="309" t="s">
        <v>574</v>
      </c>
      <c r="D45" s="132"/>
      <c r="E45" s="8" t="s">
        <v>564</v>
      </c>
      <c r="F45" s="250">
        <v>0.31</v>
      </c>
      <c r="G45" s="334"/>
      <c r="H45" s="132"/>
      <c r="I45" s="132"/>
      <c r="J45" s="132"/>
      <c r="K45" s="132"/>
      <c r="L45" s="132"/>
      <c r="M45" s="132"/>
      <c r="N45" s="132"/>
      <c r="O45" s="132"/>
      <c r="P45" s="132"/>
      <c r="Q45" s="132"/>
    </row>
    <row r="46" spans="1:17" s="123" customFormat="1" ht="17.25" customHeight="1" outlineLevel="2">
      <c r="A46" s="132"/>
      <c r="B46" s="132"/>
      <c r="C46" s="132"/>
      <c r="D46" s="132"/>
      <c r="E46" s="297"/>
      <c r="F46" s="37"/>
      <c r="G46" s="334"/>
      <c r="H46" s="334"/>
      <c r="I46" s="334"/>
      <c r="J46" s="334"/>
      <c r="K46" s="132"/>
      <c r="L46" s="132"/>
      <c r="M46" s="132"/>
      <c r="N46" s="297"/>
      <c r="O46" s="132"/>
      <c r="P46" s="440"/>
      <c r="Q46" s="132"/>
    </row>
    <row r="47" spans="1:17" s="123" customFormat="1" ht="24" customHeight="1" outlineLevel="1">
      <c r="A47" s="132"/>
      <c r="B47" s="132"/>
      <c r="C47" s="142" t="s">
        <v>258</v>
      </c>
      <c r="D47" s="132"/>
      <c r="E47" s="297"/>
      <c r="F47" s="37"/>
      <c r="G47" s="332" t="s">
        <v>91</v>
      </c>
      <c r="H47" s="331"/>
      <c r="I47" s="37"/>
      <c r="J47" s="37"/>
      <c r="K47" s="37"/>
      <c r="L47" s="132"/>
      <c r="M47" s="132"/>
      <c r="N47" s="297"/>
      <c r="O47" s="132"/>
      <c r="P47" s="440"/>
      <c r="Q47" s="132"/>
    </row>
    <row r="48" spans="1:17" s="123" customFormat="1" ht="17.25" customHeight="1" outlineLevel="2">
      <c r="A48" s="132"/>
      <c r="B48" s="132"/>
      <c r="C48" s="41" t="s">
        <v>259</v>
      </c>
      <c r="D48" s="132"/>
      <c r="E48" s="8" t="s">
        <v>6</v>
      </c>
      <c r="F48" s="244">
        <v>250</v>
      </c>
      <c r="G48" s="669" t="s">
        <v>751</v>
      </c>
      <c r="H48" s="669"/>
      <c r="I48" s="37"/>
      <c r="J48" s="37"/>
      <c r="K48" s="37"/>
      <c r="L48" s="132"/>
      <c r="M48" s="132"/>
      <c r="N48" s="132"/>
      <c r="O48" s="132"/>
      <c r="P48" s="132"/>
      <c r="Q48" s="132"/>
    </row>
    <row r="49" spans="1:20" s="123" customFormat="1" ht="17.25" customHeight="1" outlineLevel="2">
      <c r="A49" s="132"/>
      <c r="B49" s="132"/>
      <c r="C49" s="41" t="s">
        <v>260</v>
      </c>
      <c r="D49" s="132"/>
      <c r="E49" s="8" t="s">
        <v>6</v>
      </c>
      <c r="F49" s="244">
        <v>500</v>
      </c>
      <c r="G49" s="669" t="s">
        <v>752</v>
      </c>
      <c r="H49" s="669"/>
      <c r="I49" s="37"/>
      <c r="J49" s="37"/>
      <c r="K49" s="37"/>
      <c r="L49" s="132"/>
      <c r="M49" s="132"/>
      <c r="N49" s="132"/>
      <c r="O49" s="132"/>
      <c r="P49" s="132"/>
      <c r="Q49" s="132"/>
    </row>
    <row r="50" spans="1:20" s="123" customFormat="1" ht="17.25" customHeight="1" outlineLevel="2">
      <c r="A50" s="132"/>
      <c r="B50" s="132"/>
      <c r="C50" s="41" t="s">
        <v>261</v>
      </c>
      <c r="D50" s="132"/>
      <c r="E50" s="8" t="s">
        <v>6</v>
      </c>
      <c r="F50" s="244">
        <v>350</v>
      </c>
      <c r="G50" s="669" t="s">
        <v>753</v>
      </c>
      <c r="H50" s="669"/>
      <c r="I50" s="37"/>
      <c r="J50" s="37"/>
      <c r="K50" s="37"/>
      <c r="L50" s="132"/>
      <c r="M50" s="132"/>
      <c r="N50" s="132"/>
      <c r="O50" s="132"/>
      <c r="P50" s="132"/>
      <c r="Q50" s="132"/>
    </row>
    <row r="51" spans="1:20" s="199" customFormat="1" ht="17.25" customHeight="1" outlineLevel="2">
      <c r="A51" s="132"/>
      <c r="B51" s="132"/>
      <c r="C51" s="41" t="s">
        <v>537</v>
      </c>
      <c r="D51" s="132"/>
      <c r="E51" s="132"/>
      <c r="F51" s="132"/>
      <c r="G51" s="302"/>
      <c r="H51" s="669"/>
      <c r="I51" s="37"/>
      <c r="J51" s="37"/>
      <c r="K51" s="37"/>
      <c r="L51" s="37"/>
      <c r="M51" s="132"/>
      <c r="N51" s="132"/>
      <c r="O51" s="132"/>
      <c r="P51" s="132"/>
      <c r="Q51" s="132"/>
    </row>
    <row r="52" spans="1:20" s="123" customFormat="1" ht="17.25" customHeight="1" outlineLevel="1">
      <c r="A52" s="132"/>
      <c r="B52" s="132"/>
      <c r="C52" s="37"/>
      <c r="D52" s="132"/>
      <c r="E52" s="132"/>
      <c r="F52" s="132"/>
      <c r="G52" s="302"/>
      <c r="H52" s="302"/>
      <c r="I52" s="132"/>
      <c r="J52" s="132"/>
      <c r="K52" s="132"/>
      <c r="L52" s="132"/>
      <c r="M52" s="132"/>
      <c r="N52" s="132"/>
      <c r="O52" s="132"/>
      <c r="P52" s="132"/>
      <c r="Q52" s="132"/>
    </row>
    <row r="53" spans="1:20" s="91" customFormat="1" ht="27" customHeight="1" thickBot="1">
      <c r="A53" s="333"/>
      <c r="B53" s="333"/>
      <c r="C53" s="333" t="s">
        <v>98</v>
      </c>
      <c r="D53" s="333"/>
      <c r="E53" s="333"/>
      <c r="F53" s="333"/>
      <c r="G53" s="670"/>
      <c r="H53" s="670"/>
      <c r="I53" s="333"/>
      <c r="J53" s="333"/>
      <c r="K53" s="333"/>
      <c r="L53" s="333"/>
      <c r="M53" s="132"/>
      <c r="N53" s="132"/>
      <c r="O53" s="132"/>
      <c r="P53" s="132"/>
      <c r="Q53" s="132"/>
    </row>
    <row r="54" spans="1:20" s="91" customFormat="1" ht="24" customHeight="1" outlineLevel="1">
      <c r="A54" s="132"/>
      <c r="B54" s="132"/>
      <c r="C54" s="142" t="s">
        <v>283</v>
      </c>
      <c r="D54" s="132"/>
      <c r="E54" s="132"/>
      <c r="F54" s="132"/>
      <c r="G54" s="132"/>
      <c r="H54" s="132"/>
      <c r="I54" s="132"/>
      <c r="J54" s="132"/>
      <c r="K54" s="132"/>
      <c r="L54" s="132"/>
      <c r="M54" s="132"/>
      <c r="N54" s="132"/>
      <c r="O54" s="132"/>
      <c r="P54" s="132"/>
      <c r="Q54" s="132"/>
    </row>
    <row r="55" spans="1:20" s="199" customFormat="1" ht="15" outlineLevel="2">
      <c r="A55" s="132"/>
      <c r="B55" s="132"/>
      <c r="C55" s="320" t="s">
        <v>525</v>
      </c>
      <c r="D55" s="132"/>
      <c r="E55" s="132"/>
      <c r="F55" s="132"/>
      <c r="G55" s="132"/>
      <c r="H55" s="132"/>
      <c r="I55" s="132"/>
      <c r="J55" s="132"/>
      <c r="K55" s="132"/>
      <c r="L55" s="132"/>
      <c r="M55" s="132"/>
      <c r="N55" s="132"/>
      <c r="O55" s="132"/>
      <c r="P55" s="132"/>
      <c r="Q55" s="132"/>
    </row>
    <row r="56" spans="1:20" s="113" customFormat="1" ht="15.75" customHeight="1" outlineLevel="2">
      <c r="A56" s="132"/>
      <c r="B56" s="132"/>
      <c r="C56" s="41" t="s">
        <v>652</v>
      </c>
      <c r="D56" s="132"/>
      <c r="E56" s="345" t="s">
        <v>6</v>
      </c>
      <c r="F56" s="244">
        <v>10000</v>
      </c>
      <c r="G56" s="132"/>
      <c r="H56" s="483" t="s">
        <v>528</v>
      </c>
      <c r="I56" s="397">
        <v>0</v>
      </c>
      <c r="J56" s="132"/>
      <c r="K56" s="132"/>
      <c r="L56" s="132"/>
      <c r="M56" s="132"/>
      <c r="N56" s="132"/>
      <c r="O56" s="132"/>
      <c r="P56" s="132"/>
      <c r="Q56" s="132"/>
    </row>
    <row r="57" spans="1:20" s="199" customFormat="1" ht="15.75" customHeight="1" outlineLevel="2">
      <c r="A57" s="132"/>
      <c r="B57" s="132"/>
      <c r="C57" s="320" t="s">
        <v>526</v>
      </c>
      <c r="D57" s="132"/>
      <c r="E57" s="190"/>
      <c r="F57" s="132"/>
      <c r="G57" s="132"/>
      <c r="H57" s="190"/>
      <c r="I57" s="132"/>
      <c r="J57" s="132"/>
      <c r="K57" s="132"/>
      <c r="L57" s="132"/>
      <c r="M57" s="132"/>
      <c r="N57" s="132"/>
      <c r="O57" s="132"/>
      <c r="P57" s="132"/>
      <c r="Q57" s="132"/>
      <c r="R57" s="132"/>
      <c r="S57" s="132"/>
      <c r="T57" s="132"/>
    </row>
    <row r="58" spans="1:20" s="199" customFormat="1" ht="15.75" customHeight="1" outlineLevel="2">
      <c r="A58" s="132"/>
      <c r="B58" s="132"/>
      <c r="C58" s="41" t="s">
        <v>653</v>
      </c>
      <c r="D58" s="132"/>
      <c r="E58" s="345" t="s">
        <v>6</v>
      </c>
      <c r="F58" s="244">
        <v>23500</v>
      </c>
      <c r="G58" s="132"/>
      <c r="H58" s="353" t="s">
        <v>527</v>
      </c>
      <c r="I58" s="249">
        <v>44743</v>
      </c>
      <c r="J58" s="132"/>
      <c r="K58" s="132"/>
      <c r="L58" s="132"/>
      <c r="M58" s="132"/>
      <c r="N58" s="132"/>
      <c r="O58" s="132"/>
      <c r="P58" s="132"/>
      <c r="Q58" s="132"/>
    </row>
    <row r="59" spans="1:20" s="91" customFormat="1" ht="9.75" customHeight="1" outlineLevel="2">
      <c r="A59" s="132"/>
      <c r="B59" s="132"/>
      <c r="C59" s="37"/>
      <c r="D59" s="132"/>
      <c r="E59" s="190"/>
      <c r="F59" s="132"/>
      <c r="G59" s="132"/>
      <c r="H59" s="132"/>
      <c r="I59" s="132"/>
      <c r="J59" s="132"/>
      <c r="K59" s="132"/>
      <c r="L59" s="132"/>
      <c r="M59" s="132"/>
      <c r="N59" s="132"/>
      <c r="O59" s="132"/>
      <c r="P59" s="132"/>
      <c r="Q59" s="132"/>
    </row>
    <row r="60" spans="1:20" s="91" customFormat="1" ht="24" customHeight="1" outlineLevel="1">
      <c r="A60" s="132"/>
      <c r="B60" s="132"/>
      <c r="C60" s="142" t="s">
        <v>284</v>
      </c>
      <c r="D60" s="132"/>
      <c r="E60" s="325"/>
      <c r="F60" s="132"/>
      <c r="G60" s="132"/>
      <c r="H60" s="132"/>
      <c r="I60" s="132"/>
      <c r="J60" s="132"/>
      <c r="K60" s="132"/>
      <c r="L60" s="132"/>
      <c r="M60" s="132"/>
      <c r="N60" s="132"/>
      <c r="O60" s="132"/>
      <c r="P60" s="132"/>
      <c r="Q60" s="132"/>
    </row>
    <row r="61" spans="1:20" s="123" customFormat="1" ht="15" outlineLevel="2">
      <c r="A61" s="132"/>
      <c r="B61" s="665" t="s">
        <v>197</v>
      </c>
      <c r="C61" s="320" t="s">
        <v>354</v>
      </c>
      <c r="D61" s="132"/>
      <c r="E61" s="325" t="s">
        <v>357</v>
      </c>
      <c r="F61" s="132" t="s">
        <v>326</v>
      </c>
      <c r="G61" s="132"/>
      <c r="H61" s="132"/>
      <c r="I61" s="132"/>
      <c r="J61" s="132"/>
      <c r="K61" s="132"/>
      <c r="L61" s="132"/>
      <c r="M61" s="132"/>
      <c r="N61" s="132"/>
      <c r="O61" s="132"/>
      <c r="P61" s="132"/>
      <c r="Q61" s="132"/>
    </row>
    <row r="62" spans="1:20" s="123" customFormat="1" ht="17.25" customHeight="1" outlineLevel="2">
      <c r="A62" s="132"/>
      <c r="B62" s="132"/>
      <c r="C62" s="41" t="s">
        <v>356</v>
      </c>
      <c r="D62" s="132"/>
      <c r="E62" s="345" t="s">
        <v>2</v>
      </c>
      <c r="F62" s="422" t="s">
        <v>658</v>
      </c>
      <c r="G62" s="671"/>
      <c r="H62" s="132"/>
      <c r="I62" s="132"/>
      <c r="J62" s="132"/>
      <c r="K62" s="132"/>
      <c r="L62" s="132"/>
      <c r="M62" s="132"/>
      <c r="N62" s="132"/>
      <c r="O62" s="132"/>
      <c r="P62" s="132"/>
      <c r="Q62" s="132"/>
    </row>
    <row r="63" spans="1:20" s="123" customFormat="1" ht="17.25" customHeight="1" outlineLevel="2">
      <c r="A63" s="132"/>
      <c r="B63" s="132"/>
      <c r="C63" s="41" t="s">
        <v>329</v>
      </c>
      <c r="D63" s="132"/>
      <c r="E63" s="420" t="s">
        <v>153</v>
      </c>
      <c r="F63" s="397">
        <v>1</v>
      </c>
      <c r="G63" s="11" t="s">
        <v>312</v>
      </c>
      <c r="H63" s="132"/>
      <c r="I63" s="132"/>
      <c r="J63" s="132"/>
      <c r="K63" s="132"/>
      <c r="L63" s="132"/>
      <c r="M63" s="132"/>
      <c r="N63" s="132"/>
      <c r="O63" s="132"/>
      <c r="P63" s="132"/>
      <c r="Q63" s="132"/>
    </row>
    <row r="64" spans="1:20" s="123" customFormat="1" ht="17.25" customHeight="1" outlineLevel="2">
      <c r="A64" s="132"/>
      <c r="B64" s="132"/>
      <c r="C64" s="41" t="s">
        <v>209</v>
      </c>
      <c r="D64" s="132"/>
      <c r="E64" s="345" t="s">
        <v>6</v>
      </c>
      <c r="F64" s="244">
        <v>60000</v>
      </c>
      <c r="G64" s="89">
        <v>60000</v>
      </c>
      <c r="H64" s="241"/>
      <c r="I64" s="132"/>
      <c r="J64" s="132"/>
      <c r="K64" s="132"/>
      <c r="L64" s="132"/>
      <c r="M64" s="132"/>
      <c r="N64" s="132"/>
      <c r="O64" s="132"/>
      <c r="P64" s="132"/>
      <c r="Q64" s="132"/>
    </row>
    <row r="65" spans="1:17" s="123" customFormat="1" ht="17.25" customHeight="1" outlineLevel="2">
      <c r="A65" s="132"/>
      <c r="B65" s="132"/>
      <c r="C65" s="320" t="s">
        <v>837</v>
      </c>
      <c r="D65" s="132"/>
      <c r="E65" s="190"/>
      <c r="F65" s="132"/>
      <c r="G65" s="132"/>
      <c r="H65" s="132"/>
      <c r="I65" s="132"/>
      <c r="J65" s="132"/>
      <c r="K65" s="132"/>
      <c r="L65" s="132"/>
      <c r="M65" s="132"/>
      <c r="N65" s="132"/>
      <c r="O65" s="132"/>
      <c r="P65" s="132"/>
      <c r="Q65" s="132"/>
    </row>
    <row r="66" spans="1:17" s="123" customFormat="1" ht="17.25" customHeight="1" outlineLevel="2">
      <c r="A66" s="132"/>
      <c r="B66" s="132"/>
      <c r="C66" s="41" t="s">
        <v>309</v>
      </c>
      <c r="D66" s="132"/>
      <c r="E66" s="345" t="s">
        <v>310</v>
      </c>
      <c r="F66" s="381">
        <v>9</v>
      </c>
      <c r="G66" s="132"/>
      <c r="H66" s="132"/>
      <c r="I66" s="132"/>
      <c r="J66" s="132"/>
      <c r="K66" s="132"/>
      <c r="L66" s="132"/>
      <c r="M66" s="132"/>
      <c r="N66" s="132"/>
      <c r="O66" s="132"/>
      <c r="P66" s="132"/>
      <c r="Q66" s="132"/>
    </row>
    <row r="67" spans="1:17" s="123" customFormat="1" ht="17.25" customHeight="1" outlineLevel="2">
      <c r="A67" s="132"/>
      <c r="B67" s="132"/>
      <c r="C67" s="41" t="s">
        <v>328</v>
      </c>
      <c r="D67" s="132"/>
      <c r="E67" s="345" t="s">
        <v>93</v>
      </c>
      <c r="F67" s="423">
        <v>44895</v>
      </c>
      <c r="G67" s="132"/>
      <c r="H67" s="241"/>
      <c r="I67" s="132"/>
      <c r="J67" s="132"/>
      <c r="K67" s="132"/>
      <c r="L67" s="132"/>
      <c r="M67" s="132"/>
      <c r="N67" s="132"/>
      <c r="O67" s="132"/>
      <c r="P67" s="132"/>
      <c r="Q67" s="132"/>
    </row>
    <row r="68" spans="1:17" s="123" customFormat="1" ht="17.25" customHeight="1" outlineLevel="2">
      <c r="A68" s="132"/>
      <c r="B68" s="132"/>
      <c r="C68" s="41" t="s">
        <v>327</v>
      </c>
      <c r="D68" s="132"/>
      <c r="E68" s="421" t="s">
        <v>126</v>
      </c>
      <c r="F68" s="658">
        <v>15</v>
      </c>
      <c r="G68" s="429">
        <v>180</v>
      </c>
      <c r="H68" s="37"/>
      <c r="I68" s="132"/>
      <c r="J68" s="132"/>
      <c r="K68" s="132"/>
      <c r="L68" s="132"/>
      <c r="M68" s="132"/>
      <c r="N68" s="132"/>
      <c r="O68" s="132"/>
      <c r="P68" s="132"/>
      <c r="Q68" s="132"/>
    </row>
    <row r="69" spans="1:17" s="123" customFormat="1" ht="17.25" customHeight="1" outlineLevel="2">
      <c r="A69" s="132"/>
      <c r="B69" s="132"/>
      <c r="C69" s="123" t="s">
        <v>133</v>
      </c>
      <c r="D69" s="132"/>
      <c r="E69" s="421" t="s">
        <v>153</v>
      </c>
      <c r="F69" s="657">
        <v>6</v>
      </c>
      <c r="G69" s="622" t="s">
        <v>812</v>
      </c>
      <c r="H69" s="425"/>
      <c r="I69" s="132"/>
      <c r="J69" s="132"/>
      <c r="K69" s="132"/>
      <c r="L69" s="132"/>
      <c r="M69" s="132"/>
      <c r="N69" s="132"/>
      <c r="O69" s="132"/>
      <c r="P69" s="132"/>
      <c r="Q69" s="132"/>
    </row>
    <row r="70" spans="1:17" s="123" customFormat="1" ht="17.25" customHeight="1" outlineLevel="2">
      <c r="A70" s="132"/>
      <c r="B70" s="132"/>
      <c r="C70" s="24" t="s">
        <v>134</v>
      </c>
      <c r="D70" s="132"/>
      <c r="E70" s="421" t="s">
        <v>93</v>
      </c>
      <c r="F70" s="423">
        <v>45078</v>
      </c>
      <c r="G70" s="37"/>
      <c r="H70" s="37"/>
      <c r="I70" s="132"/>
      <c r="J70" s="132"/>
      <c r="K70" s="132"/>
      <c r="L70" s="132"/>
      <c r="M70" s="132"/>
      <c r="N70" s="132"/>
      <c r="O70" s="132"/>
      <c r="P70" s="132"/>
      <c r="Q70" s="132"/>
    </row>
    <row r="71" spans="1:17" s="123" customFormat="1" ht="17.25" customHeight="1" outlineLevel="2">
      <c r="A71" s="132"/>
      <c r="B71" s="132"/>
      <c r="C71" s="41" t="s">
        <v>324</v>
      </c>
      <c r="D71" s="132"/>
      <c r="E71" s="421" t="s">
        <v>93</v>
      </c>
      <c r="F71" s="423">
        <v>50374</v>
      </c>
      <c r="G71" s="37"/>
      <c r="H71" s="37"/>
      <c r="I71" s="132"/>
      <c r="J71" s="132"/>
      <c r="K71" s="132"/>
      <c r="L71" s="132"/>
      <c r="M71" s="132"/>
      <c r="N71" s="132"/>
      <c r="O71" s="132"/>
      <c r="P71" s="132"/>
      <c r="Q71" s="132"/>
    </row>
    <row r="72" spans="1:17" s="123" customFormat="1" ht="17.25" customHeight="1" outlineLevel="2">
      <c r="A72" s="132"/>
      <c r="B72" s="132"/>
      <c r="C72" s="41" t="s">
        <v>336</v>
      </c>
      <c r="D72" s="132"/>
      <c r="E72" s="421" t="s">
        <v>212</v>
      </c>
      <c r="F72" s="424">
        <v>58</v>
      </c>
      <c r="G72" s="37"/>
      <c r="H72" s="37"/>
      <c r="I72" s="132"/>
      <c r="J72" s="132"/>
      <c r="K72" s="132"/>
      <c r="L72" s="132"/>
      <c r="M72" s="132"/>
      <c r="N72" s="132"/>
      <c r="O72" s="132"/>
      <c r="P72" s="132"/>
      <c r="Q72" s="132"/>
    </row>
    <row r="73" spans="1:17" s="123" customFormat="1" ht="17.25" customHeight="1" outlineLevel="2">
      <c r="A73" s="132"/>
      <c r="B73" s="132"/>
      <c r="C73" s="132"/>
      <c r="D73" s="132"/>
      <c r="E73" s="234"/>
      <c r="F73" s="37"/>
      <c r="G73" s="37"/>
      <c r="H73" s="37"/>
      <c r="I73" s="132"/>
      <c r="J73" s="132"/>
      <c r="K73" s="132"/>
      <c r="L73" s="132"/>
      <c r="M73" s="132"/>
      <c r="N73" s="132"/>
      <c r="O73" s="132"/>
      <c r="P73" s="132"/>
      <c r="Q73" s="132"/>
    </row>
    <row r="74" spans="1:17" s="123" customFormat="1" ht="17.25" customHeight="1" outlineLevel="2">
      <c r="A74" s="132"/>
      <c r="B74" s="132"/>
      <c r="C74" s="320" t="s">
        <v>838</v>
      </c>
      <c r="D74" s="132"/>
      <c r="E74" s="234"/>
      <c r="F74" s="37"/>
      <c r="G74" s="426"/>
      <c r="H74" s="37"/>
      <c r="I74" s="132"/>
      <c r="J74" s="132"/>
      <c r="K74" s="132"/>
      <c r="L74" s="132"/>
      <c r="M74" s="132"/>
      <c r="N74" s="132"/>
      <c r="O74" s="132"/>
      <c r="P74" s="132"/>
      <c r="Q74" s="132"/>
    </row>
    <row r="75" spans="1:17" s="123" customFormat="1" ht="17.25" customHeight="1" outlineLevel="2">
      <c r="A75" s="132"/>
      <c r="B75" s="132"/>
      <c r="C75" s="41" t="s">
        <v>135</v>
      </c>
      <c r="D75" s="132"/>
      <c r="E75" s="421" t="s">
        <v>136</v>
      </c>
      <c r="F75" s="293">
        <v>4.4999999999999998E-2</v>
      </c>
      <c r="G75" s="431" t="s">
        <v>337</v>
      </c>
      <c r="H75" s="430">
        <v>1.125E-2</v>
      </c>
      <c r="I75" s="132"/>
      <c r="J75" s="618"/>
      <c r="K75" s="132"/>
      <c r="L75" s="132"/>
      <c r="M75" s="132"/>
      <c r="N75" s="132"/>
      <c r="O75" s="132"/>
      <c r="P75" s="132"/>
      <c r="Q75" s="132"/>
    </row>
    <row r="76" spans="1:17" s="123" customFormat="1" ht="17.25" customHeight="1" outlineLevel="2">
      <c r="A76" s="132"/>
      <c r="B76" s="132"/>
      <c r="C76" s="41" t="s">
        <v>333</v>
      </c>
      <c r="D76" s="132"/>
      <c r="E76" s="421" t="s">
        <v>325</v>
      </c>
      <c r="F76" s="293">
        <v>1.4999999999999999E-2</v>
      </c>
      <c r="G76" s="432"/>
      <c r="H76" s="37"/>
      <c r="I76" s="132"/>
      <c r="J76" s="132"/>
      <c r="K76" s="132"/>
      <c r="L76" s="132"/>
      <c r="M76" s="132"/>
      <c r="N76" s="132"/>
      <c r="O76" s="132"/>
      <c r="P76" s="132"/>
      <c r="Q76" s="132"/>
    </row>
    <row r="77" spans="1:17" s="123" customFormat="1" ht="17.25" customHeight="1" outlineLevel="2">
      <c r="A77" s="132"/>
      <c r="B77" s="132"/>
      <c r="C77" s="41" t="s">
        <v>333</v>
      </c>
      <c r="D77" s="132"/>
      <c r="E77" s="345" t="s">
        <v>6</v>
      </c>
      <c r="F77" s="89">
        <v>900</v>
      </c>
      <c r="G77" s="432"/>
      <c r="H77" s="37"/>
      <c r="I77" s="132"/>
      <c r="J77" s="132"/>
      <c r="K77" s="132"/>
      <c r="L77" s="132"/>
      <c r="M77" s="132"/>
      <c r="N77" s="132"/>
      <c r="O77" s="132"/>
      <c r="P77" s="132"/>
      <c r="Q77" s="132"/>
    </row>
    <row r="78" spans="1:17" s="123" customFormat="1" ht="17.25" customHeight="1" outlineLevel="2">
      <c r="A78" s="132"/>
      <c r="B78" s="132"/>
      <c r="C78" s="24" t="s">
        <v>137</v>
      </c>
      <c r="D78" s="132"/>
      <c r="E78" s="421" t="s">
        <v>136</v>
      </c>
      <c r="F78" s="293">
        <v>7.4999999999999997E-3</v>
      </c>
      <c r="G78" s="431" t="s">
        <v>320</v>
      </c>
      <c r="H78" s="430">
        <v>1.8749999999999999E-3</v>
      </c>
      <c r="I78" s="132"/>
      <c r="J78" s="132"/>
      <c r="K78" s="132"/>
      <c r="L78" s="132"/>
      <c r="M78" s="132"/>
      <c r="N78" s="132"/>
      <c r="O78" s="132"/>
      <c r="P78" s="132"/>
      <c r="Q78" s="132"/>
    </row>
    <row r="79" spans="1:17" s="123" customFormat="1" ht="17.25" customHeight="1" outlineLevel="2">
      <c r="A79" s="132"/>
      <c r="B79" s="132"/>
      <c r="C79" s="37"/>
      <c r="D79" s="132"/>
      <c r="E79" s="190"/>
      <c r="F79" s="297"/>
      <c r="G79" s="428"/>
      <c r="H79" s="241"/>
      <c r="I79" s="132"/>
      <c r="J79" s="132"/>
      <c r="K79" s="132"/>
      <c r="L79" s="132"/>
      <c r="M79" s="132"/>
      <c r="N79" s="132"/>
      <c r="O79" s="132"/>
      <c r="P79" s="132"/>
      <c r="Q79" s="132"/>
    </row>
    <row r="80" spans="1:17" s="123" customFormat="1" ht="17.25" customHeight="1" outlineLevel="2">
      <c r="A80" s="132"/>
      <c r="B80" s="665" t="s">
        <v>198</v>
      </c>
      <c r="C80" s="320" t="s">
        <v>355</v>
      </c>
      <c r="D80" s="132"/>
      <c r="E80" s="325" t="s">
        <v>350</v>
      </c>
      <c r="F80" s="132" t="s">
        <v>359</v>
      </c>
      <c r="G80" s="132"/>
      <c r="H80" s="132"/>
      <c r="I80" s="132"/>
      <c r="J80" s="132"/>
      <c r="K80" s="132"/>
      <c r="L80" s="132"/>
      <c r="M80" s="132"/>
      <c r="N80" s="132"/>
      <c r="O80" s="132"/>
      <c r="P80" s="132"/>
      <c r="Q80" s="132"/>
    </row>
    <row r="81" spans="1:19" s="123" customFormat="1" ht="17.25" customHeight="1" outlineLevel="2">
      <c r="A81" s="132"/>
      <c r="B81" s="132"/>
      <c r="C81" s="41" t="s">
        <v>356</v>
      </c>
      <c r="D81" s="132"/>
      <c r="E81" s="345" t="s">
        <v>2</v>
      </c>
      <c r="F81" s="422" t="s">
        <v>358</v>
      </c>
      <c r="G81" s="671"/>
      <c r="H81" s="132"/>
      <c r="I81" s="132"/>
      <c r="J81" s="132"/>
      <c r="K81" s="132"/>
      <c r="L81" s="132"/>
      <c r="M81" s="132"/>
      <c r="N81" s="132"/>
      <c r="O81" s="132"/>
      <c r="P81" s="132"/>
      <c r="Q81" s="132"/>
    </row>
    <row r="82" spans="1:19" s="123" customFormat="1" ht="17.25" customHeight="1" outlineLevel="2">
      <c r="A82" s="132"/>
      <c r="B82" s="132"/>
      <c r="C82" s="41" t="s">
        <v>360</v>
      </c>
      <c r="D82" s="132"/>
      <c r="E82" s="345" t="s">
        <v>153</v>
      </c>
      <c r="F82" s="397">
        <v>0</v>
      </c>
      <c r="G82" s="132" t="s">
        <v>839</v>
      </c>
      <c r="H82" s="132"/>
      <c r="I82" s="132"/>
      <c r="J82" s="132"/>
      <c r="K82" s="132"/>
      <c r="L82" s="132"/>
      <c r="M82" s="132"/>
      <c r="N82" s="132"/>
      <c r="O82" s="132"/>
      <c r="P82" s="132"/>
      <c r="Q82" s="132"/>
    </row>
    <row r="83" spans="1:19" s="123" customFormat="1" ht="17.25" customHeight="1" outlineLevel="2">
      <c r="A83" s="132"/>
      <c r="B83" s="132"/>
      <c r="C83" s="41" t="s">
        <v>361</v>
      </c>
      <c r="D83" s="132"/>
      <c r="E83" s="421" t="s">
        <v>136</v>
      </c>
      <c r="F83" s="294">
        <v>0.04</v>
      </c>
      <c r="G83" s="132"/>
      <c r="H83" s="132"/>
      <c r="I83" s="132"/>
      <c r="J83" s="132"/>
      <c r="K83" s="132"/>
      <c r="L83" s="132"/>
      <c r="M83" s="132"/>
      <c r="N83" s="132"/>
      <c r="O83" s="132"/>
      <c r="P83" s="132"/>
      <c r="Q83" s="132"/>
    </row>
    <row r="84" spans="1:19" s="123" customFormat="1" ht="17.25" customHeight="1" outlineLevel="2">
      <c r="A84" s="132"/>
      <c r="B84" s="132"/>
      <c r="C84" s="37"/>
      <c r="D84" s="132"/>
      <c r="E84" s="190"/>
      <c r="F84" s="297"/>
      <c r="G84" s="132"/>
      <c r="H84" s="132"/>
      <c r="I84" s="132"/>
      <c r="J84" s="132"/>
      <c r="K84" s="132"/>
      <c r="L84" s="132"/>
      <c r="M84" s="132"/>
      <c r="N84" s="132"/>
      <c r="O84" s="132"/>
      <c r="P84" s="132"/>
      <c r="Q84" s="132"/>
    </row>
    <row r="85" spans="1:19" s="123" customFormat="1" ht="17.25" customHeight="1" outlineLevel="2">
      <c r="A85" s="132"/>
      <c r="B85" s="665" t="s">
        <v>199</v>
      </c>
      <c r="C85" s="320" t="s">
        <v>317</v>
      </c>
      <c r="D85" s="132"/>
      <c r="E85" s="190"/>
      <c r="F85" s="297"/>
      <c r="G85" s="132"/>
      <c r="H85" s="132"/>
      <c r="I85" s="132"/>
      <c r="J85" s="132"/>
      <c r="K85" s="132"/>
      <c r="L85" s="132"/>
      <c r="M85" s="132"/>
      <c r="N85" s="132"/>
      <c r="O85" s="132"/>
      <c r="P85" s="132"/>
      <c r="Q85" s="132"/>
    </row>
    <row r="86" spans="1:19" s="123" customFormat="1" ht="17.25" customHeight="1" outlineLevel="2">
      <c r="A86" s="132"/>
      <c r="B86" s="132"/>
      <c r="C86" s="123" t="s">
        <v>319</v>
      </c>
      <c r="D86" s="132"/>
      <c r="E86" s="345" t="s">
        <v>6</v>
      </c>
      <c r="F86" s="244">
        <v>30000</v>
      </c>
      <c r="G86" s="132"/>
      <c r="H86" s="353" t="s">
        <v>780</v>
      </c>
      <c r="I86" s="621">
        <v>1225.7594020207616</v>
      </c>
      <c r="J86" s="325" t="s">
        <v>6</v>
      </c>
      <c r="K86" s="132"/>
      <c r="L86" s="132"/>
      <c r="M86" s="132"/>
      <c r="N86" s="132"/>
      <c r="O86" s="132"/>
      <c r="P86" s="132"/>
      <c r="Q86" s="132"/>
    </row>
    <row r="87" spans="1:19" s="123" customFormat="1" ht="17.25" customHeight="1" outlineLevel="2">
      <c r="A87" s="132"/>
      <c r="B87" s="132"/>
      <c r="C87" s="123" t="s">
        <v>318</v>
      </c>
      <c r="D87" s="132"/>
      <c r="E87" s="345" t="s">
        <v>136</v>
      </c>
      <c r="F87" s="250">
        <v>0.13</v>
      </c>
      <c r="G87" s="431" t="s">
        <v>320</v>
      </c>
      <c r="H87" s="430">
        <v>1.0833333333333334E-2</v>
      </c>
      <c r="I87" s="132"/>
      <c r="J87" s="132"/>
      <c r="K87" s="132"/>
      <c r="L87" s="132"/>
      <c r="M87" s="132"/>
      <c r="N87" s="132"/>
      <c r="O87" s="132"/>
      <c r="P87" s="132"/>
      <c r="Q87" s="132"/>
    </row>
    <row r="88" spans="1:19" s="113" customFormat="1" ht="17.25" customHeight="1" outlineLevel="1">
      <c r="A88" s="132"/>
      <c r="B88" s="132"/>
      <c r="C88" s="37"/>
      <c r="D88" s="132"/>
      <c r="E88" s="427"/>
      <c r="F88" s="132"/>
      <c r="G88" s="132"/>
      <c r="H88" s="132"/>
      <c r="I88" s="132"/>
      <c r="J88" s="132"/>
      <c r="K88" s="132"/>
      <c r="L88" s="132"/>
      <c r="M88" s="132"/>
      <c r="N88" s="132"/>
      <c r="O88" s="132"/>
      <c r="P88" s="132"/>
      <c r="Q88" s="132"/>
    </row>
    <row r="89" spans="1:19" s="96" customFormat="1" ht="27" customHeight="1" thickBot="1">
      <c r="A89" s="333"/>
      <c r="B89" s="333"/>
      <c r="C89" s="333" t="s">
        <v>150</v>
      </c>
      <c r="D89" s="333"/>
      <c r="E89" s="333"/>
      <c r="F89" s="333"/>
      <c r="G89" s="333"/>
      <c r="H89" s="333"/>
      <c r="I89" s="333"/>
      <c r="J89" s="333"/>
      <c r="K89" s="333"/>
      <c r="L89" s="333"/>
      <c r="M89" s="132"/>
      <c r="N89" s="132"/>
      <c r="O89" s="132"/>
      <c r="P89" s="132"/>
      <c r="Q89" s="132"/>
      <c r="R89" s="139"/>
      <c r="S89" s="199"/>
    </row>
    <row r="90" spans="1:19" s="113" customFormat="1" ht="24.75" customHeight="1" outlineLevel="1">
      <c r="A90" s="132"/>
      <c r="B90" s="132"/>
      <c r="C90" s="142" t="s">
        <v>196</v>
      </c>
      <c r="D90" s="340"/>
      <c r="E90" s="297"/>
      <c r="F90" s="132"/>
      <c r="G90" s="132"/>
      <c r="H90" s="132"/>
      <c r="I90" s="132"/>
      <c r="J90" s="132"/>
      <c r="K90" s="132"/>
      <c r="L90" s="132"/>
      <c r="M90" s="132"/>
      <c r="N90" s="132"/>
      <c r="O90" s="132"/>
      <c r="P90" s="132"/>
      <c r="Q90" s="132"/>
      <c r="S90" s="199"/>
    </row>
    <row r="91" spans="1:19" s="123" customFormat="1" ht="17.25" customHeight="1" outlineLevel="2">
      <c r="A91" s="132"/>
      <c r="B91" s="132"/>
      <c r="C91" s="343" t="s">
        <v>410</v>
      </c>
      <c r="D91" s="132"/>
      <c r="E91" s="132"/>
      <c r="F91" s="250">
        <v>0.6</v>
      </c>
      <c r="G91" s="652" t="s">
        <v>226</v>
      </c>
      <c r="H91" s="37"/>
      <c r="I91" s="132"/>
      <c r="J91" s="132"/>
      <c r="K91" s="132"/>
      <c r="L91" s="132"/>
      <c r="M91" s="132"/>
      <c r="N91" s="132"/>
      <c r="O91" s="132"/>
      <c r="P91" s="132"/>
      <c r="Q91" s="132"/>
      <c r="S91" s="199"/>
    </row>
    <row r="92" spans="1:19" s="123" customFormat="1" ht="17.25" customHeight="1" outlineLevel="2">
      <c r="A92" s="132"/>
      <c r="B92" s="132"/>
      <c r="C92" s="407" t="s">
        <v>349</v>
      </c>
      <c r="D92" s="132"/>
      <c r="E92" s="132"/>
      <c r="F92" s="250">
        <v>0.3</v>
      </c>
      <c r="G92" s="652" t="s">
        <v>238</v>
      </c>
      <c r="H92" s="132"/>
      <c r="I92" s="132"/>
      <c r="J92" s="132"/>
      <c r="K92" s="132"/>
      <c r="L92" s="132"/>
      <c r="M92" s="132"/>
      <c r="N92" s="132"/>
      <c r="O92" s="132"/>
      <c r="P92" s="132"/>
      <c r="Q92" s="132"/>
      <c r="S92" s="199"/>
    </row>
    <row r="93" spans="1:19" s="123" customFormat="1" ht="17.25" customHeight="1" outlineLevel="2">
      <c r="A93" s="132"/>
      <c r="B93" s="132"/>
      <c r="C93" s="407" t="s">
        <v>521</v>
      </c>
      <c r="D93" s="132"/>
      <c r="E93" s="132"/>
      <c r="F93" s="250">
        <v>0.1</v>
      </c>
      <c r="G93" s="652" t="s">
        <v>239</v>
      </c>
      <c r="H93" s="132"/>
      <c r="I93" s="132"/>
      <c r="J93" s="132"/>
      <c r="K93" s="132"/>
      <c r="L93" s="132"/>
      <c r="M93" s="132"/>
      <c r="N93" s="132"/>
      <c r="O93" s="132"/>
      <c r="P93" s="132"/>
      <c r="Q93" s="132"/>
      <c r="S93" s="199"/>
    </row>
    <row r="94" spans="1:19" s="123" customFormat="1" ht="17.25" customHeight="1" outlineLevel="2">
      <c r="A94" s="132"/>
      <c r="B94" s="132"/>
      <c r="C94" s="343"/>
      <c r="D94" s="132"/>
      <c r="E94" s="132"/>
      <c r="F94" s="250">
        <v>0</v>
      </c>
      <c r="G94" s="652" t="s">
        <v>240</v>
      </c>
      <c r="H94" s="132"/>
      <c r="I94" s="132"/>
      <c r="J94" s="132"/>
      <c r="K94" s="132"/>
      <c r="L94" s="132"/>
      <c r="M94" s="132"/>
      <c r="N94" s="132"/>
      <c r="O94" s="132"/>
      <c r="P94" s="132"/>
      <c r="Q94" s="132"/>
      <c r="S94" s="199"/>
    </row>
    <row r="95" spans="1:19" s="123" customFormat="1" ht="17.25" customHeight="1" outlineLevel="2">
      <c r="A95" s="132"/>
      <c r="B95" s="132"/>
      <c r="C95" s="343"/>
      <c r="D95" s="132"/>
      <c r="E95" s="132"/>
      <c r="F95" s="433">
        <v>0.99999999999999989</v>
      </c>
      <c r="G95" s="48">
        <v>0</v>
      </c>
      <c r="H95" s="37"/>
      <c r="I95" s="132"/>
      <c r="J95" s="241"/>
      <c r="K95" s="241"/>
      <c r="L95" s="132"/>
      <c r="M95" s="132"/>
      <c r="N95" s="132"/>
      <c r="O95" s="132"/>
      <c r="P95" s="132"/>
      <c r="Q95" s="132"/>
      <c r="S95" s="199"/>
    </row>
    <row r="96" spans="1:19" s="123" customFormat="1" ht="17.25" customHeight="1" outlineLevel="2">
      <c r="A96" s="132"/>
      <c r="B96" s="132"/>
      <c r="C96" s="343"/>
      <c r="D96" s="132"/>
      <c r="E96" s="132"/>
      <c r="F96" s="132"/>
      <c r="G96" s="132"/>
      <c r="H96" s="37"/>
      <c r="I96" s="132"/>
      <c r="J96" s="132"/>
      <c r="K96" s="132"/>
      <c r="L96" s="132"/>
      <c r="M96" s="132"/>
      <c r="N96" s="132"/>
      <c r="O96" s="132"/>
      <c r="P96" s="132"/>
      <c r="Q96" s="132"/>
      <c r="S96" s="199"/>
    </row>
    <row r="97" spans="1:19" s="123" customFormat="1" ht="17.25" customHeight="1" outlineLevel="2">
      <c r="A97" s="132"/>
      <c r="B97" s="132"/>
      <c r="C97" s="343" t="s">
        <v>411</v>
      </c>
      <c r="D97" s="132"/>
      <c r="E97" s="132"/>
      <c r="F97" s="250">
        <v>0.6</v>
      </c>
      <c r="G97" s="652" t="s">
        <v>232</v>
      </c>
      <c r="H97" s="37"/>
      <c r="I97" s="132"/>
      <c r="J97" s="132"/>
      <c r="K97" s="132"/>
      <c r="L97" s="132"/>
      <c r="M97" s="132"/>
      <c r="N97" s="132"/>
      <c r="O97" s="132"/>
      <c r="P97" s="132"/>
      <c r="Q97" s="132"/>
      <c r="S97" s="199"/>
    </row>
    <row r="98" spans="1:19" s="123" customFormat="1" ht="17.25" customHeight="1" outlineLevel="2">
      <c r="A98" s="132"/>
      <c r="B98" s="132"/>
      <c r="C98" s="407" t="s">
        <v>349</v>
      </c>
      <c r="D98" s="132"/>
      <c r="E98" s="132"/>
      <c r="F98" s="250">
        <v>0.4</v>
      </c>
      <c r="G98" s="652" t="s">
        <v>241</v>
      </c>
      <c r="H98" s="132"/>
      <c r="I98" s="132"/>
      <c r="J98" s="132"/>
      <c r="K98" s="132"/>
      <c r="L98" s="132"/>
      <c r="M98" s="132"/>
      <c r="N98" s="132"/>
      <c r="O98" s="132"/>
      <c r="P98" s="132"/>
      <c r="Q98" s="132"/>
      <c r="S98" s="199"/>
    </row>
    <row r="99" spans="1:19" s="123" customFormat="1" ht="17.25" customHeight="1" outlineLevel="2">
      <c r="A99" s="132"/>
      <c r="B99" s="132"/>
      <c r="C99" s="242" t="s">
        <v>520</v>
      </c>
      <c r="D99" s="132"/>
      <c r="E99" s="132"/>
      <c r="F99" s="250">
        <v>0</v>
      </c>
      <c r="G99" s="652" t="s">
        <v>242</v>
      </c>
      <c r="H99" s="132"/>
      <c r="I99" s="132"/>
      <c r="J99" s="132"/>
      <c r="K99" s="132"/>
      <c r="L99" s="132"/>
      <c r="M99" s="132"/>
      <c r="N99" s="132"/>
      <c r="O99" s="132"/>
      <c r="P99" s="132"/>
      <c r="Q99" s="132"/>
      <c r="S99" s="199"/>
    </row>
    <row r="100" spans="1:19" s="123" customFormat="1" ht="17.25" customHeight="1" outlineLevel="2">
      <c r="A100" s="132"/>
      <c r="B100" s="132"/>
      <c r="C100" s="343"/>
      <c r="D100" s="132"/>
      <c r="E100" s="132"/>
      <c r="F100" s="250">
        <v>0</v>
      </c>
      <c r="G100" s="652" t="s">
        <v>243</v>
      </c>
      <c r="H100" s="132"/>
      <c r="I100" s="132"/>
      <c r="J100" s="132"/>
      <c r="K100" s="132"/>
      <c r="L100" s="132"/>
      <c r="M100" s="132"/>
      <c r="N100" s="132"/>
      <c r="O100" s="132"/>
      <c r="P100" s="132"/>
      <c r="Q100" s="132"/>
      <c r="S100" s="199"/>
    </row>
    <row r="101" spans="1:19" s="123" customFormat="1" ht="17.25" customHeight="1" outlineLevel="2">
      <c r="A101" s="132"/>
      <c r="B101" s="132"/>
      <c r="C101" s="343"/>
      <c r="D101" s="132"/>
      <c r="E101" s="132"/>
      <c r="F101" s="433">
        <v>1</v>
      </c>
      <c r="G101" s="48">
        <v>0</v>
      </c>
      <c r="H101" s="37"/>
      <c r="I101" s="241"/>
      <c r="J101" s="132"/>
      <c r="K101" s="132"/>
      <c r="L101" s="132"/>
      <c r="M101" s="132"/>
      <c r="N101" s="132"/>
      <c r="O101" s="132"/>
      <c r="P101" s="132"/>
      <c r="Q101" s="132"/>
      <c r="S101" s="199"/>
    </row>
    <row r="102" spans="1:19" s="123" customFormat="1" ht="17.25" customHeight="1" outlineLevel="2">
      <c r="A102" s="132"/>
      <c r="B102" s="132"/>
      <c r="C102" s="37"/>
      <c r="D102" s="340"/>
      <c r="E102" s="132"/>
      <c r="F102" s="297"/>
      <c r="G102" s="132"/>
      <c r="H102" s="132"/>
      <c r="I102" s="132"/>
      <c r="J102" s="132"/>
      <c r="K102" s="132"/>
      <c r="L102" s="132"/>
      <c r="M102" s="132"/>
      <c r="N102" s="132"/>
      <c r="O102" s="132"/>
      <c r="P102" s="132"/>
      <c r="Q102" s="132"/>
      <c r="S102" s="199"/>
    </row>
    <row r="103" spans="1:19" s="123" customFormat="1" ht="24.75" customHeight="1" outlineLevel="1">
      <c r="A103" s="132"/>
      <c r="B103" s="132"/>
      <c r="C103" s="142" t="s">
        <v>167</v>
      </c>
      <c r="D103" s="340"/>
      <c r="E103" s="297"/>
      <c r="F103" s="132"/>
      <c r="G103" s="132"/>
      <c r="H103" s="132"/>
      <c r="I103" s="132"/>
      <c r="J103" s="132"/>
      <c r="K103" s="132"/>
      <c r="L103" s="190"/>
      <c r="M103" s="132"/>
      <c r="N103" s="132"/>
      <c r="O103" s="132"/>
      <c r="P103" s="132"/>
      <c r="Q103" s="132"/>
      <c r="S103" s="199"/>
    </row>
    <row r="104" spans="1:19" s="199" customFormat="1" ht="18.75" customHeight="1" outlineLevel="2">
      <c r="A104" s="132"/>
      <c r="B104" s="132"/>
      <c r="C104" s="320" t="s">
        <v>792</v>
      </c>
      <c r="D104" s="340"/>
      <c r="E104" s="190"/>
      <c r="F104" s="132"/>
      <c r="G104" s="132"/>
      <c r="H104" s="132"/>
      <c r="I104" s="132"/>
      <c r="J104" s="132"/>
      <c r="K104" s="132"/>
      <c r="L104" s="190"/>
      <c r="M104" s="132"/>
      <c r="N104" s="132"/>
      <c r="O104" s="132"/>
      <c r="P104" s="132"/>
      <c r="Q104" s="132"/>
    </row>
    <row r="105" spans="1:19" s="199" customFormat="1" ht="18.75" customHeight="1" outlineLevel="2">
      <c r="A105" s="132"/>
      <c r="B105" s="132"/>
      <c r="C105" s="341" t="s">
        <v>220</v>
      </c>
      <c r="D105" s="340"/>
      <c r="E105" s="190"/>
      <c r="F105" s="132"/>
      <c r="G105" s="123"/>
      <c r="H105" s="132"/>
      <c r="I105" s="132"/>
      <c r="J105" s="132"/>
      <c r="K105" s="132"/>
      <c r="L105" s="190"/>
      <c r="M105" s="132"/>
      <c r="N105" s="132"/>
      <c r="O105" s="132"/>
      <c r="P105" s="132"/>
      <c r="Q105" s="132"/>
    </row>
    <row r="106" spans="1:19" s="199" customFormat="1" ht="18.75" customHeight="1" outlineLevel="2">
      <c r="A106" s="132"/>
      <c r="B106" s="132"/>
      <c r="C106" s="309" t="s">
        <v>575</v>
      </c>
      <c r="D106" s="340"/>
      <c r="E106" s="345" t="s">
        <v>129</v>
      </c>
      <c r="F106" s="229">
        <v>0</v>
      </c>
      <c r="G106" s="123"/>
      <c r="I106" s="123"/>
      <c r="J106" s="132"/>
      <c r="K106" s="132"/>
      <c r="L106" s="190"/>
      <c r="M106" s="132"/>
      <c r="N106" s="132"/>
      <c r="O106" s="132"/>
      <c r="P106" s="132"/>
      <c r="Q106" s="132"/>
    </row>
    <row r="107" spans="1:19" s="199" customFormat="1" ht="18.75" customHeight="1" outlineLevel="2">
      <c r="A107" s="132"/>
      <c r="B107" s="132"/>
      <c r="C107" s="309" t="s">
        <v>576</v>
      </c>
      <c r="D107" s="340"/>
      <c r="E107" s="345" t="s">
        <v>129</v>
      </c>
      <c r="F107" s="294">
        <v>0.19</v>
      </c>
      <c r="G107" s="123"/>
      <c r="H107" s="132"/>
      <c r="I107" s="132"/>
      <c r="J107" s="132"/>
      <c r="K107" s="132"/>
      <c r="L107" s="190"/>
      <c r="M107" s="132"/>
      <c r="N107" s="132"/>
      <c r="O107" s="132"/>
      <c r="P107" s="132"/>
      <c r="Q107" s="132"/>
    </row>
    <row r="108" spans="1:19" s="199" customFormat="1" ht="18.75" customHeight="1" outlineLevel="2">
      <c r="A108" s="132"/>
      <c r="B108" s="132"/>
      <c r="C108" s="309" t="s">
        <v>577</v>
      </c>
      <c r="D108" s="340"/>
      <c r="E108" s="345" t="s">
        <v>129</v>
      </c>
      <c r="F108" s="294">
        <v>7.0000000000000007E-2</v>
      </c>
      <c r="G108" s="104"/>
      <c r="H108" s="343"/>
      <c r="I108" s="343"/>
      <c r="J108" s="132"/>
      <c r="K108" s="132"/>
      <c r="L108" s="190"/>
      <c r="M108" s="132"/>
      <c r="N108" s="132"/>
      <c r="O108" s="132"/>
      <c r="P108" s="132"/>
      <c r="Q108" s="132"/>
    </row>
    <row r="109" spans="1:19" s="199" customFormat="1" ht="18.75" customHeight="1" outlineLevel="2">
      <c r="A109" s="132"/>
      <c r="B109" s="132"/>
      <c r="C109" s="309" t="s">
        <v>578</v>
      </c>
      <c r="D109" s="340"/>
      <c r="E109" s="345" t="s">
        <v>129</v>
      </c>
      <c r="F109" s="294">
        <v>0.16</v>
      </c>
      <c r="H109" s="343"/>
      <c r="I109" s="343"/>
      <c r="J109" s="132"/>
      <c r="K109" s="132"/>
      <c r="L109" s="190"/>
      <c r="M109" s="132"/>
      <c r="N109" s="132"/>
      <c r="O109" s="132"/>
      <c r="P109" s="132"/>
      <c r="Q109" s="132"/>
    </row>
    <row r="110" spans="1:19" s="199" customFormat="1" ht="18.75" customHeight="1" outlineLevel="2">
      <c r="A110" s="132"/>
      <c r="B110" s="132"/>
      <c r="C110" s="309" t="s">
        <v>782</v>
      </c>
      <c r="D110" s="340"/>
      <c r="E110" s="345" t="s">
        <v>129</v>
      </c>
      <c r="F110" s="294">
        <v>0.05</v>
      </c>
      <c r="G110" s="123"/>
      <c r="H110" s="343"/>
      <c r="I110" s="343"/>
      <c r="J110" s="132"/>
      <c r="K110" s="343"/>
      <c r="L110" s="190"/>
      <c r="M110" s="132"/>
      <c r="N110" s="132"/>
      <c r="O110" s="132"/>
      <c r="P110" s="132"/>
      <c r="Q110" s="132"/>
    </row>
    <row r="111" spans="1:19" s="199" customFormat="1" ht="18.75" customHeight="1" outlineLevel="2">
      <c r="A111" s="132"/>
      <c r="B111" s="132"/>
      <c r="C111" s="132"/>
      <c r="D111" s="132"/>
      <c r="E111" s="325"/>
      <c r="F111" s="132"/>
      <c r="G111" s="132"/>
      <c r="H111" s="343"/>
      <c r="I111" s="343"/>
      <c r="J111" s="132"/>
      <c r="K111" s="343"/>
      <c r="L111" s="190"/>
      <c r="M111" s="132"/>
      <c r="N111" s="132"/>
      <c r="O111" s="132"/>
      <c r="P111" s="132"/>
      <c r="Q111" s="132"/>
    </row>
    <row r="112" spans="1:19" s="199" customFormat="1" ht="18.75" customHeight="1" outlineLevel="2">
      <c r="A112" s="132"/>
      <c r="B112" s="132"/>
      <c r="C112" s="341" t="s">
        <v>412</v>
      </c>
      <c r="D112" s="132"/>
      <c r="E112" s="325"/>
      <c r="F112" s="132"/>
      <c r="G112" s="132"/>
      <c r="H112" s="132"/>
      <c r="I112" s="343"/>
      <c r="J112" s="132"/>
      <c r="K112" s="343"/>
      <c r="L112" s="190"/>
      <c r="M112" s="132"/>
      <c r="N112" s="132"/>
      <c r="O112" s="132"/>
      <c r="P112" s="132"/>
      <c r="Q112" s="132"/>
    </row>
    <row r="113" spans="1:19" s="199" customFormat="1" ht="18.75" customHeight="1" outlineLevel="2">
      <c r="A113" s="132"/>
      <c r="B113" s="132"/>
      <c r="C113" s="343" t="s">
        <v>496</v>
      </c>
      <c r="D113" s="343"/>
      <c r="E113" s="325" t="s">
        <v>442</v>
      </c>
      <c r="F113" s="11" t="s">
        <v>277</v>
      </c>
      <c r="G113" s="132"/>
      <c r="H113" s="11" t="s">
        <v>153</v>
      </c>
      <c r="I113" s="343"/>
      <c r="J113" s="343"/>
      <c r="K113" s="343"/>
      <c r="L113" s="132"/>
      <c r="M113" s="132"/>
      <c r="N113" s="132"/>
      <c r="O113" s="132"/>
      <c r="P113" s="132"/>
      <c r="Q113" s="132"/>
    </row>
    <row r="114" spans="1:19" s="199" customFormat="1" ht="18.75" customHeight="1" outlineLevel="2">
      <c r="A114" s="132"/>
      <c r="B114" s="132"/>
      <c r="C114" s="343" t="s">
        <v>276</v>
      </c>
      <c r="D114" s="132"/>
      <c r="E114" s="325" t="s">
        <v>129</v>
      </c>
      <c r="F114" s="246">
        <v>0.8</v>
      </c>
      <c r="G114" s="395" t="s">
        <v>288</v>
      </c>
      <c r="H114" s="252" t="s">
        <v>576</v>
      </c>
      <c r="I114" s="344">
        <v>0.19</v>
      </c>
      <c r="J114" s="132"/>
      <c r="K114" s="343"/>
      <c r="L114" s="132"/>
      <c r="M114" s="132"/>
      <c r="N114" s="132"/>
      <c r="O114" s="132"/>
      <c r="P114" s="132"/>
      <c r="Q114" s="132"/>
    </row>
    <row r="115" spans="1:19" s="199" customFormat="1" ht="18.75" customHeight="1" outlineLevel="2">
      <c r="A115" s="132"/>
      <c r="B115" s="132"/>
      <c r="C115" s="343" t="s">
        <v>518</v>
      </c>
      <c r="D115" s="340"/>
      <c r="E115" s="325" t="s">
        <v>129</v>
      </c>
      <c r="F115" s="246">
        <v>1</v>
      </c>
      <c r="G115" s="395" t="s">
        <v>288</v>
      </c>
      <c r="H115" s="252" t="s">
        <v>576</v>
      </c>
      <c r="I115" s="344">
        <v>0.19</v>
      </c>
      <c r="J115" s="343"/>
      <c r="K115" s="343"/>
      <c r="L115" s="132"/>
      <c r="M115" s="132"/>
      <c r="N115" s="132"/>
      <c r="O115" s="132"/>
      <c r="P115" s="132"/>
      <c r="Q115" s="132"/>
    </row>
    <row r="116" spans="1:19" s="199" customFormat="1" ht="18.75" customHeight="1" outlineLevel="2">
      <c r="A116" s="132"/>
      <c r="B116" s="132"/>
      <c r="C116" s="343" t="s">
        <v>651</v>
      </c>
      <c r="D116" s="340"/>
      <c r="E116" s="325" t="s">
        <v>129</v>
      </c>
      <c r="F116" s="246">
        <v>0.85</v>
      </c>
      <c r="G116" s="395" t="s">
        <v>288</v>
      </c>
      <c r="H116" s="252" t="s">
        <v>576</v>
      </c>
      <c r="I116" s="344">
        <v>0.19</v>
      </c>
      <c r="J116" s="343"/>
      <c r="K116" s="343"/>
      <c r="L116" s="132"/>
      <c r="M116" s="132"/>
      <c r="N116" s="132"/>
      <c r="O116" s="132"/>
      <c r="P116" s="132"/>
      <c r="Q116" s="132"/>
    </row>
    <row r="117" spans="1:19" s="199" customFormat="1" ht="18.75" customHeight="1" outlineLevel="2">
      <c r="A117" s="132"/>
      <c r="B117" s="132"/>
      <c r="C117" s="343" t="s">
        <v>497</v>
      </c>
      <c r="D117" s="340"/>
      <c r="E117" s="325" t="s">
        <v>442</v>
      </c>
      <c r="F117" s="132"/>
      <c r="G117" s="132"/>
      <c r="H117" s="132"/>
      <c r="I117" s="343"/>
      <c r="J117" s="343"/>
      <c r="K117" s="343"/>
      <c r="L117" s="343"/>
      <c r="M117" s="132"/>
      <c r="N117" s="132"/>
      <c r="O117" s="132"/>
      <c r="P117" s="132"/>
      <c r="Q117" s="132"/>
    </row>
    <row r="118" spans="1:19" s="199" customFormat="1" ht="18.75" customHeight="1" outlineLevel="2">
      <c r="A118" s="132"/>
      <c r="B118" s="132"/>
      <c r="C118" s="37"/>
      <c r="D118" s="340"/>
      <c r="E118" s="190"/>
      <c r="F118" s="132"/>
      <c r="G118" s="132"/>
      <c r="H118" s="132"/>
      <c r="I118" s="343"/>
      <c r="J118" s="132"/>
      <c r="K118" s="343"/>
      <c r="L118" s="343"/>
      <c r="M118" s="132"/>
      <c r="N118" s="132"/>
      <c r="O118" s="132"/>
      <c r="P118" s="132"/>
      <c r="Q118" s="132"/>
    </row>
    <row r="119" spans="1:19" s="102" customFormat="1" ht="18.75" customHeight="1" outlineLevel="2">
      <c r="A119" s="132"/>
      <c r="B119" s="132"/>
      <c r="C119" s="320" t="s">
        <v>793</v>
      </c>
      <c r="D119" s="340"/>
      <c r="E119" s="190"/>
      <c r="F119" s="132"/>
      <c r="G119" s="132"/>
      <c r="H119" s="132"/>
      <c r="I119" s="132"/>
      <c r="J119" s="132"/>
      <c r="K119" s="132"/>
      <c r="L119" s="190"/>
      <c r="M119" s="132"/>
      <c r="N119" s="132"/>
      <c r="O119" s="132"/>
      <c r="P119" s="132"/>
      <c r="Q119" s="132"/>
      <c r="S119" s="199"/>
    </row>
    <row r="120" spans="1:19" s="102" customFormat="1" ht="17.25" customHeight="1" outlineLevel="2">
      <c r="A120" s="132"/>
      <c r="B120" s="132"/>
      <c r="C120" s="41" t="s">
        <v>224</v>
      </c>
      <c r="D120" s="340"/>
      <c r="E120" s="345" t="s">
        <v>129</v>
      </c>
      <c r="F120" s="250">
        <v>0.3</v>
      </c>
      <c r="G120" s="132"/>
      <c r="H120" s="132"/>
      <c r="I120" s="132"/>
      <c r="J120" s="132"/>
      <c r="K120" s="132"/>
      <c r="L120" s="190"/>
      <c r="M120" s="132"/>
      <c r="N120" s="132"/>
      <c r="O120" s="132"/>
      <c r="P120" s="132"/>
      <c r="Q120" s="132"/>
      <c r="S120" s="199"/>
    </row>
    <row r="121" spans="1:19" s="104" customFormat="1" ht="17.25" customHeight="1" outlineLevel="2">
      <c r="A121" s="132"/>
      <c r="B121" s="132"/>
      <c r="C121" s="241" t="s">
        <v>660</v>
      </c>
      <c r="D121" s="340"/>
      <c r="E121" s="345" t="s">
        <v>446</v>
      </c>
      <c r="F121" s="620">
        <v>3</v>
      </c>
      <c r="G121" s="436">
        <v>6</v>
      </c>
      <c r="H121" s="436">
        <v>9</v>
      </c>
      <c r="I121" s="436">
        <v>12</v>
      </c>
      <c r="J121" s="132"/>
      <c r="K121" s="132"/>
      <c r="L121" s="190"/>
      <c r="M121" s="132"/>
      <c r="N121" s="132"/>
      <c r="O121" s="132"/>
      <c r="P121" s="132"/>
      <c r="Q121" s="132"/>
    </row>
    <row r="122" spans="1:19" s="113" customFormat="1" ht="17.25" customHeight="1" outlineLevel="2">
      <c r="A122" s="132"/>
      <c r="B122" s="132"/>
      <c r="C122" s="66" t="s">
        <v>553</v>
      </c>
      <c r="D122" s="340"/>
      <c r="E122" s="345" t="s">
        <v>446</v>
      </c>
      <c r="F122" s="434" t="s">
        <v>108</v>
      </c>
      <c r="G122" s="435">
        <v>5</v>
      </c>
      <c r="H122" s="132"/>
      <c r="I122" s="132"/>
      <c r="J122" s="132"/>
      <c r="K122" s="132"/>
      <c r="L122" s="190"/>
      <c r="M122" s="132"/>
      <c r="N122" s="132"/>
      <c r="O122" s="132"/>
      <c r="P122" s="132"/>
      <c r="Q122" s="132"/>
    </row>
    <row r="123" spans="1:19" s="199" customFormat="1" ht="17.25" customHeight="1" outlineLevel="2">
      <c r="A123" s="132"/>
      <c r="B123" s="132"/>
      <c r="C123" s="37"/>
      <c r="D123" s="340"/>
      <c r="E123" s="190"/>
      <c r="F123" s="132"/>
      <c r="G123" s="132"/>
      <c r="H123" s="132"/>
      <c r="I123" s="132"/>
      <c r="J123" s="132"/>
      <c r="K123" s="132"/>
      <c r="L123" s="190"/>
      <c r="M123" s="132"/>
      <c r="N123" s="132"/>
      <c r="O123" s="132"/>
      <c r="P123" s="132"/>
      <c r="Q123" s="132"/>
    </row>
    <row r="124" spans="1:19" s="199" customFormat="1" ht="17.25" customHeight="1" outlineLevel="2">
      <c r="A124" s="132"/>
      <c r="B124" s="132"/>
      <c r="C124" s="9" t="s">
        <v>543</v>
      </c>
      <c r="D124" s="132"/>
      <c r="E124" s="190"/>
      <c r="F124" s="299">
        <v>2022</v>
      </c>
      <c r="G124" s="299">
        <v>2023</v>
      </c>
      <c r="H124" s="299">
        <v>2024</v>
      </c>
      <c r="I124" s="299">
        <v>2025</v>
      </c>
      <c r="J124" s="299">
        <v>2026</v>
      </c>
      <c r="K124" s="132"/>
      <c r="L124" s="190"/>
      <c r="M124" s="132"/>
      <c r="N124" s="132"/>
      <c r="O124" s="132"/>
      <c r="P124" s="132"/>
      <c r="Q124" s="132"/>
    </row>
    <row r="125" spans="1:19" s="199" customFormat="1" ht="17.25" customHeight="1" outlineLevel="2">
      <c r="A125" s="132"/>
      <c r="B125" s="132"/>
      <c r="C125" s="298" t="s">
        <v>659</v>
      </c>
      <c r="D125" s="132"/>
      <c r="E125" s="345" t="s">
        <v>840</v>
      </c>
      <c r="F125" s="244">
        <v>0</v>
      </c>
      <c r="G125" s="244">
        <v>50000</v>
      </c>
      <c r="H125" s="244">
        <v>50000</v>
      </c>
      <c r="I125" s="244">
        <v>55000</v>
      </c>
      <c r="J125" s="244">
        <v>80000</v>
      </c>
      <c r="K125" s="132"/>
      <c r="L125" s="190"/>
      <c r="M125" s="132"/>
      <c r="N125" s="132"/>
      <c r="O125" s="132"/>
      <c r="P125" s="132"/>
      <c r="Q125" s="132"/>
    </row>
    <row r="126" spans="1:19" s="199" customFormat="1" ht="17.25" customHeight="1" outlineLevel="2">
      <c r="A126" s="132"/>
      <c r="B126" s="132"/>
      <c r="C126" s="66" t="s">
        <v>544</v>
      </c>
      <c r="D126" s="132"/>
      <c r="E126" s="345" t="s">
        <v>840</v>
      </c>
      <c r="F126" s="89">
        <v>0</v>
      </c>
      <c r="G126" s="89">
        <v>48876.834938666827</v>
      </c>
      <c r="H126" s="89">
        <v>49169.627823904186</v>
      </c>
      <c r="I126" s="89">
        <v>56335.421914719613</v>
      </c>
      <c r="J126" s="89">
        <v>95771.179421786248</v>
      </c>
      <c r="K126" s="132"/>
      <c r="L126" s="190"/>
      <c r="M126" s="132"/>
      <c r="N126" s="132"/>
      <c r="O126" s="132"/>
      <c r="P126" s="132"/>
      <c r="Q126" s="132"/>
    </row>
    <row r="127" spans="1:19" s="123" customFormat="1" ht="17.25" customHeight="1" outlineLevel="2">
      <c r="A127" s="132"/>
      <c r="B127" s="132"/>
      <c r="C127" s="37"/>
      <c r="D127" s="340"/>
      <c r="E127" s="190"/>
      <c r="F127" s="132"/>
      <c r="G127" s="132"/>
      <c r="H127" s="132"/>
      <c r="I127" s="132"/>
      <c r="J127" s="132"/>
      <c r="K127" s="132"/>
      <c r="L127" s="190"/>
      <c r="M127" s="132"/>
      <c r="N127" s="132"/>
      <c r="O127" s="132"/>
      <c r="P127" s="132"/>
      <c r="Q127" s="132"/>
    </row>
    <row r="128" spans="1:19" s="199" customFormat="1" ht="24.75" customHeight="1" outlineLevel="1">
      <c r="A128" s="132"/>
      <c r="B128" s="132"/>
      <c r="C128" s="142" t="s">
        <v>145</v>
      </c>
      <c r="E128" s="469" t="s">
        <v>689</v>
      </c>
      <c r="F128" s="468">
        <v>44620</v>
      </c>
      <c r="G128" s="471"/>
      <c r="H128" s="132"/>
      <c r="I128" s="132"/>
      <c r="J128" s="132"/>
      <c r="K128" s="343"/>
      <c r="L128" s="343"/>
      <c r="M128" s="132"/>
      <c r="N128" s="132"/>
      <c r="O128" s="132"/>
      <c r="P128" s="132"/>
      <c r="Q128" s="132"/>
    </row>
    <row r="129" spans="1:17" s="199" customFormat="1" ht="17.25" customHeight="1" outlineLevel="2">
      <c r="A129" s="132"/>
      <c r="B129" s="132"/>
      <c r="C129" s="320" t="s">
        <v>468</v>
      </c>
      <c r="D129" s="132"/>
      <c r="E129" s="470"/>
      <c r="F129" s="302"/>
      <c r="G129" s="471"/>
      <c r="H129" s="132"/>
      <c r="I129" s="132"/>
      <c r="J129" s="132"/>
      <c r="K129" s="343"/>
      <c r="L129" s="343"/>
      <c r="M129" s="132"/>
      <c r="N129" s="132"/>
      <c r="O129" s="132"/>
      <c r="P129" s="132"/>
      <c r="Q129" s="132"/>
    </row>
    <row r="130" spans="1:17" s="199" customFormat="1" ht="17.25" customHeight="1" outlineLevel="2">
      <c r="A130" s="132"/>
      <c r="B130" s="132"/>
      <c r="C130" s="320" t="s">
        <v>699</v>
      </c>
      <c r="D130" s="132"/>
      <c r="E130" s="325" t="s">
        <v>6</v>
      </c>
      <c r="F130" s="89">
        <v>80800</v>
      </c>
      <c r="G130" s="471"/>
      <c r="H130" s="132"/>
      <c r="I130" s="132"/>
      <c r="J130" s="132"/>
      <c r="K130" s="343"/>
      <c r="L130" s="343"/>
      <c r="M130" s="132"/>
      <c r="N130" s="132"/>
      <c r="O130" s="132"/>
      <c r="P130" s="132"/>
      <c r="Q130" s="132"/>
    </row>
    <row r="131" spans="1:17" s="199" customFormat="1" ht="17.25" customHeight="1" outlineLevel="2">
      <c r="A131" s="132"/>
      <c r="B131" s="132"/>
      <c r="C131" s="24" t="s">
        <v>700</v>
      </c>
      <c r="D131" s="132"/>
      <c r="E131" s="345" t="s">
        <v>6</v>
      </c>
      <c r="F131" s="244">
        <v>32450</v>
      </c>
      <c r="G131" s="473" t="s">
        <v>841</v>
      </c>
      <c r="H131" s="190"/>
      <c r="I131" s="132"/>
      <c r="J131" s="132"/>
      <c r="K131" s="132"/>
      <c r="L131" s="132"/>
      <c r="M131" s="132"/>
      <c r="N131" s="132"/>
      <c r="O131" s="132"/>
      <c r="P131" s="132"/>
      <c r="Q131" s="132"/>
    </row>
    <row r="132" spans="1:17" s="199" customFormat="1" ht="17.25" customHeight="1" outlineLevel="2">
      <c r="A132" s="132"/>
      <c r="B132" s="132"/>
      <c r="C132" s="24" t="s">
        <v>701</v>
      </c>
      <c r="D132" s="132"/>
      <c r="E132" s="345" t="s">
        <v>6</v>
      </c>
      <c r="F132" s="244">
        <v>48350</v>
      </c>
      <c r="G132" s="473" t="s">
        <v>842</v>
      </c>
      <c r="H132" s="190"/>
      <c r="I132" s="132"/>
      <c r="J132" s="132"/>
      <c r="K132" s="132"/>
      <c r="L132" s="132"/>
      <c r="M132" s="132"/>
      <c r="N132" s="132"/>
      <c r="O132" s="132"/>
      <c r="P132" s="132"/>
      <c r="Q132" s="132"/>
    </row>
    <row r="133" spans="1:17" s="199" customFormat="1" ht="17.25" customHeight="1" outlineLevel="2">
      <c r="A133" s="132"/>
      <c r="B133" s="132"/>
      <c r="C133" s="320" t="s">
        <v>698</v>
      </c>
      <c r="D133" s="132"/>
      <c r="E133" s="325" t="s">
        <v>6</v>
      </c>
      <c r="F133" s="89">
        <v>34000</v>
      </c>
      <c r="G133" s="474"/>
      <c r="H133" s="190"/>
      <c r="I133" s="132"/>
      <c r="J133" s="132"/>
      <c r="K133" s="132"/>
      <c r="L133" s="132"/>
      <c r="M133" s="132"/>
      <c r="N133" s="132"/>
      <c r="O133" s="132"/>
      <c r="P133" s="132"/>
      <c r="Q133" s="132"/>
    </row>
    <row r="134" spans="1:17" s="199" customFormat="1" ht="17.25" customHeight="1" outlineLevel="2">
      <c r="A134" s="132"/>
      <c r="B134" s="132"/>
      <c r="C134" s="24" t="s">
        <v>795</v>
      </c>
      <c r="D134" s="132"/>
      <c r="E134" s="345" t="s">
        <v>6</v>
      </c>
      <c r="F134" s="244">
        <v>11500</v>
      </c>
      <c r="G134" s="473"/>
      <c r="H134" s="190"/>
      <c r="I134" s="132"/>
      <c r="J134" s="132"/>
      <c r="K134" s="343"/>
      <c r="L134" s="343"/>
      <c r="M134" s="132"/>
      <c r="N134" s="132"/>
      <c r="O134" s="132"/>
      <c r="P134" s="132"/>
      <c r="Q134" s="132"/>
    </row>
    <row r="135" spans="1:17" s="199" customFormat="1" ht="17.25" customHeight="1" outlineLevel="2">
      <c r="A135" s="132"/>
      <c r="B135" s="132"/>
      <c r="C135" s="41" t="s">
        <v>174</v>
      </c>
      <c r="D135" s="132"/>
      <c r="E135" s="345" t="s">
        <v>6</v>
      </c>
      <c r="F135" s="244">
        <v>7500</v>
      </c>
      <c r="G135" s="474" t="s">
        <v>469</v>
      </c>
      <c r="H135" s="190"/>
      <c r="I135" s="132"/>
      <c r="J135" s="132"/>
      <c r="K135" s="251">
        <v>6</v>
      </c>
      <c r="L135" s="343"/>
      <c r="M135" s="132"/>
      <c r="N135" s="132"/>
      <c r="O135" s="132"/>
      <c r="P135" s="132"/>
      <c r="Q135" s="132"/>
    </row>
    <row r="136" spans="1:17" s="199" customFormat="1" ht="17.25" customHeight="1" outlineLevel="2">
      <c r="A136" s="132"/>
      <c r="B136" s="132"/>
      <c r="C136" s="41" t="s">
        <v>414</v>
      </c>
      <c r="D136" s="132"/>
      <c r="E136" s="345" t="s">
        <v>6</v>
      </c>
      <c r="F136" s="244">
        <v>15000</v>
      </c>
      <c r="G136" s="474"/>
      <c r="H136" s="190"/>
      <c r="I136" s="132"/>
      <c r="J136" s="132"/>
      <c r="K136" s="343"/>
      <c r="L136" s="343"/>
      <c r="M136" s="132"/>
      <c r="N136" s="132"/>
      <c r="O136" s="132"/>
      <c r="P136" s="132"/>
      <c r="Q136" s="132"/>
    </row>
    <row r="137" spans="1:17" s="199" customFormat="1" ht="17.25" customHeight="1" outlineLevel="2">
      <c r="A137" s="132"/>
      <c r="B137" s="132"/>
      <c r="C137" s="414" t="s">
        <v>470</v>
      </c>
      <c r="D137" s="132"/>
      <c r="E137" s="325" t="s">
        <v>6</v>
      </c>
      <c r="F137" s="485">
        <v>114800</v>
      </c>
      <c r="G137" s="474"/>
      <c r="H137" s="475"/>
      <c r="I137" s="132"/>
      <c r="J137" s="132"/>
      <c r="K137" s="343"/>
      <c r="L137" s="343"/>
      <c r="M137" s="132"/>
      <c r="N137" s="132"/>
      <c r="O137" s="132"/>
      <c r="P137" s="132"/>
      <c r="Q137" s="132"/>
    </row>
    <row r="138" spans="1:17" s="199" customFormat="1" ht="17.25" customHeight="1" outlineLevel="2">
      <c r="A138" s="132"/>
      <c r="B138" s="132"/>
      <c r="C138" s="37"/>
      <c r="D138" s="132"/>
      <c r="E138" s="472"/>
      <c r="F138" s="37"/>
      <c r="G138" s="474"/>
      <c r="H138" s="190"/>
      <c r="I138" s="132"/>
      <c r="J138" s="132"/>
      <c r="K138" s="343"/>
      <c r="L138" s="343"/>
      <c r="M138" s="132"/>
      <c r="N138" s="132"/>
      <c r="O138" s="132"/>
      <c r="P138" s="132"/>
      <c r="Q138" s="132"/>
    </row>
    <row r="139" spans="1:17" s="199" customFormat="1" ht="17.25" customHeight="1" outlineLevel="2">
      <c r="A139" s="132"/>
      <c r="B139" s="132"/>
      <c r="C139" s="320" t="s">
        <v>471</v>
      </c>
      <c r="D139" s="132"/>
      <c r="E139" s="472"/>
      <c r="F139" s="37"/>
      <c r="G139" s="474"/>
      <c r="H139" s="190"/>
      <c r="I139" s="132"/>
      <c r="J139" s="132"/>
      <c r="K139" s="343"/>
      <c r="L139" s="343"/>
      <c r="M139" s="132"/>
      <c r="N139" s="132"/>
      <c r="O139" s="132"/>
      <c r="P139" s="132"/>
      <c r="Q139" s="132"/>
    </row>
    <row r="140" spans="1:17" s="199" customFormat="1" ht="17.25" customHeight="1" outlineLevel="2">
      <c r="A140" s="132"/>
      <c r="B140" s="132"/>
      <c r="C140" s="320" t="s">
        <v>283</v>
      </c>
      <c r="D140" s="132"/>
      <c r="E140" s="325" t="s">
        <v>6</v>
      </c>
      <c r="F140" s="89">
        <v>70000</v>
      </c>
      <c r="G140" s="474"/>
      <c r="H140" s="190"/>
      <c r="I140" s="132"/>
      <c r="J140" s="132"/>
      <c r="K140" s="343"/>
      <c r="L140" s="343"/>
      <c r="M140" s="132"/>
      <c r="N140" s="132"/>
      <c r="O140" s="132"/>
      <c r="P140" s="132"/>
      <c r="Q140" s="132"/>
    </row>
    <row r="141" spans="1:17" s="199" customFormat="1" ht="17.25" customHeight="1" outlineLevel="2">
      <c r="A141" s="132"/>
      <c r="B141" s="132"/>
      <c r="C141" s="41" t="s">
        <v>283</v>
      </c>
      <c r="D141" s="132"/>
      <c r="E141" s="345" t="s">
        <v>6</v>
      </c>
      <c r="F141" s="244">
        <v>75000</v>
      </c>
      <c r="G141" s="474"/>
      <c r="H141" s="190"/>
      <c r="I141" s="132"/>
      <c r="J141" s="132"/>
      <c r="K141" s="343"/>
      <c r="L141" s="343"/>
      <c r="M141" s="132"/>
      <c r="N141" s="132"/>
      <c r="O141" s="132"/>
      <c r="P141" s="132"/>
      <c r="Q141" s="132"/>
    </row>
    <row r="142" spans="1:17" s="199" customFormat="1" ht="17.25" customHeight="1" outlineLevel="2">
      <c r="A142" s="132"/>
      <c r="B142" s="132"/>
      <c r="C142" s="41" t="s">
        <v>472</v>
      </c>
      <c r="D142" s="132"/>
      <c r="E142" s="345" t="s">
        <v>6</v>
      </c>
      <c r="F142" s="244">
        <v>-5000</v>
      </c>
      <c r="G142" s="473" t="s">
        <v>691</v>
      </c>
      <c r="H142" s="190"/>
      <c r="I142" s="132"/>
      <c r="J142" s="132"/>
      <c r="K142" s="343"/>
      <c r="L142" s="343"/>
      <c r="M142" s="132"/>
      <c r="N142" s="132"/>
      <c r="O142" s="132"/>
      <c r="P142" s="132"/>
      <c r="Q142" s="132"/>
    </row>
    <row r="143" spans="1:17" s="199" customFormat="1" ht="17.25" customHeight="1" outlineLevel="2">
      <c r="A143" s="132"/>
      <c r="B143" s="132"/>
      <c r="C143" s="320" t="s">
        <v>363</v>
      </c>
      <c r="D143" s="132"/>
      <c r="E143" s="472"/>
      <c r="F143" s="89">
        <v>44800</v>
      </c>
      <c r="G143" s="474"/>
      <c r="H143" s="190"/>
      <c r="I143" s="132"/>
      <c r="J143" s="132"/>
      <c r="K143" s="343"/>
      <c r="L143" s="343"/>
      <c r="M143" s="132"/>
      <c r="N143" s="132"/>
      <c r="O143" s="132"/>
      <c r="P143" s="132"/>
      <c r="Q143" s="132"/>
    </row>
    <row r="144" spans="1:17" s="199" customFormat="1" ht="17.25" customHeight="1" outlineLevel="2">
      <c r="A144" s="132"/>
      <c r="B144" s="132"/>
      <c r="C144" s="41" t="s">
        <v>377</v>
      </c>
      <c r="D144" s="132"/>
      <c r="E144" s="345" t="s">
        <v>6</v>
      </c>
      <c r="F144" s="244">
        <v>35000</v>
      </c>
      <c r="G144" s="473" t="s">
        <v>843</v>
      </c>
      <c r="H144" s="190"/>
      <c r="I144" s="132"/>
      <c r="J144" s="132"/>
      <c r="K144" s="343"/>
      <c r="L144" s="343"/>
      <c r="N144" s="132"/>
      <c r="O144" s="132"/>
      <c r="P144" s="132"/>
      <c r="Q144" s="132"/>
    </row>
    <row r="145" spans="1:17" s="199" customFormat="1" ht="17.25" customHeight="1" outlineLevel="2">
      <c r="A145" s="132"/>
      <c r="B145" s="132"/>
      <c r="C145" s="41" t="s">
        <v>175</v>
      </c>
      <c r="D145" s="132"/>
      <c r="E145" s="345" t="s">
        <v>6</v>
      </c>
      <c r="F145" s="244">
        <v>9800</v>
      </c>
      <c r="G145" s="474" t="s">
        <v>469</v>
      </c>
      <c r="H145" s="190"/>
      <c r="I145" s="132"/>
      <c r="J145" s="132"/>
      <c r="K145" s="251">
        <v>3</v>
      </c>
      <c r="L145" s="343"/>
      <c r="M145" s="132"/>
      <c r="N145" s="132"/>
      <c r="O145" s="132"/>
      <c r="P145" s="132"/>
      <c r="Q145" s="132"/>
    </row>
    <row r="146" spans="1:17" s="199" customFormat="1" ht="17.25" customHeight="1" outlineLevel="2">
      <c r="A146" s="132"/>
      <c r="B146" s="132"/>
      <c r="C146" s="320" t="s">
        <v>473</v>
      </c>
      <c r="D146" s="132"/>
      <c r="E146" s="325" t="s">
        <v>6</v>
      </c>
      <c r="F146" s="485">
        <v>114800</v>
      </c>
      <c r="G146" s="476"/>
      <c r="H146" s="190"/>
      <c r="I146" s="132"/>
      <c r="J146" s="132"/>
      <c r="K146" s="343"/>
      <c r="L146" s="343"/>
      <c r="M146" s="132"/>
      <c r="N146" s="132"/>
      <c r="O146" s="132"/>
      <c r="P146" s="132"/>
      <c r="Q146" s="132"/>
    </row>
    <row r="147" spans="1:17" s="199" customFormat="1" ht="17.25" customHeight="1" outlineLevel="2">
      <c r="A147" s="132"/>
      <c r="B147" s="132"/>
      <c r="C147" s="37" t="s">
        <v>474</v>
      </c>
      <c r="D147" s="132"/>
      <c r="E147" s="472"/>
      <c r="F147" s="48">
        <v>0</v>
      </c>
      <c r="G147" s="478">
        <v>0</v>
      </c>
      <c r="H147" s="325" t="s">
        <v>690</v>
      </c>
      <c r="I147" s="132"/>
      <c r="J147" s="132"/>
      <c r="K147" s="343"/>
      <c r="L147" s="343"/>
      <c r="M147" s="132"/>
      <c r="N147" s="132"/>
      <c r="O147" s="132"/>
      <c r="P147" s="132"/>
      <c r="Q147" s="132"/>
    </row>
    <row r="148" spans="1:17" s="199" customFormat="1" ht="17.25" customHeight="1" outlineLevel="2">
      <c r="A148" s="132"/>
      <c r="B148" s="132"/>
      <c r="C148" s="37"/>
      <c r="D148" s="132"/>
      <c r="E148" s="477"/>
      <c r="F148" s="132"/>
      <c r="G148" s="132"/>
      <c r="H148" s="132"/>
      <c r="I148" s="132"/>
      <c r="J148" s="132"/>
      <c r="K148" s="343"/>
      <c r="L148" s="343"/>
      <c r="M148" s="132"/>
      <c r="N148" s="132"/>
      <c r="O148" s="132"/>
      <c r="P148" s="132"/>
      <c r="Q148" s="132"/>
    </row>
    <row r="149" spans="1:17" s="113" customFormat="1" ht="24.75" customHeight="1" outlineLevel="1">
      <c r="A149" s="132"/>
      <c r="B149" s="132"/>
      <c r="C149" s="142" t="s">
        <v>208</v>
      </c>
      <c r="D149" s="340"/>
      <c r="E149" s="325"/>
      <c r="F149" s="426"/>
      <c r="G149" s="132"/>
      <c r="H149" s="132"/>
      <c r="I149" s="132"/>
      <c r="J149" s="132"/>
      <c r="K149" s="132"/>
      <c r="L149" s="132"/>
      <c r="M149" s="132"/>
      <c r="N149" s="132"/>
      <c r="O149" s="132"/>
      <c r="P149" s="132"/>
      <c r="Q149" s="132"/>
    </row>
    <row r="150" spans="1:17" s="199" customFormat="1" ht="17.25" customHeight="1" outlineLevel="2">
      <c r="A150" s="132"/>
      <c r="B150" s="132"/>
      <c r="C150" s="320" t="s">
        <v>215</v>
      </c>
      <c r="D150" s="132"/>
      <c r="E150" s="190"/>
      <c r="F150" s="132"/>
      <c r="G150" s="132"/>
      <c r="H150" s="132"/>
      <c r="I150" s="132"/>
      <c r="J150" s="132"/>
      <c r="K150" s="132"/>
      <c r="L150" s="132"/>
      <c r="M150" s="132"/>
      <c r="N150" s="132"/>
      <c r="O150" s="132"/>
      <c r="P150" s="132"/>
      <c r="Q150" s="132"/>
    </row>
    <row r="151" spans="1:17" s="199" customFormat="1" ht="17.25" customHeight="1" outlineLevel="2">
      <c r="A151" s="132"/>
      <c r="B151" s="132"/>
      <c r="C151" s="24" t="s">
        <v>206</v>
      </c>
      <c r="D151" s="132"/>
      <c r="E151" s="345" t="s">
        <v>136</v>
      </c>
      <c r="F151" s="250">
        <v>1.4999999999999999E-2</v>
      </c>
      <c r="G151" s="149" t="s">
        <v>320</v>
      </c>
      <c r="H151" s="430">
        <v>1.25E-3</v>
      </c>
      <c r="I151" s="132"/>
      <c r="J151" s="132"/>
      <c r="K151" s="132"/>
      <c r="L151" s="132"/>
      <c r="M151" s="132"/>
      <c r="N151" s="132"/>
      <c r="O151" s="132"/>
      <c r="P151" s="132"/>
      <c r="Q151" s="132"/>
    </row>
    <row r="152" spans="1:17" s="199" customFormat="1" ht="17.25" customHeight="1" outlineLevel="2">
      <c r="A152" s="132"/>
      <c r="B152" s="132"/>
      <c r="C152" s="343"/>
      <c r="D152" s="132"/>
      <c r="E152" s="325"/>
      <c r="F152" s="132"/>
      <c r="G152" s="132"/>
      <c r="H152" s="132"/>
      <c r="I152" s="132"/>
      <c r="J152" s="132"/>
      <c r="K152" s="132"/>
      <c r="L152" s="132"/>
      <c r="M152" s="132"/>
      <c r="N152" s="132"/>
      <c r="O152" s="132"/>
      <c r="P152" s="132"/>
      <c r="Q152" s="132"/>
    </row>
    <row r="153" spans="1:17" s="199" customFormat="1" ht="17.25" customHeight="1" outlineLevel="2">
      <c r="A153" s="132"/>
      <c r="B153" s="132"/>
      <c r="C153" s="320" t="s">
        <v>451</v>
      </c>
      <c r="D153" s="132"/>
      <c r="E153" s="132"/>
      <c r="F153" s="132"/>
      <c r="G153" s="132"/>
      <c r="H153" s="132"/>
      <c r="I153" s="132"/>
      <c r="J153" s="132"/>
      <c r="K153" s="132"/>
      <c r="L153" s="132"/>
      <c r="M153" s="132"/>
      <c r="N153" s="132"/>
      <c r="O153" s="132"/>
      <c r="P153" s="132"/>
      <c r="Q153" s="132"/>
    </row>
    <row r="154" spans="1:17" s="199" customFormat="1" ht="17.25" customHeight="1" outlineLevel="2">
      <c r="A154" s="132"/>
      <c r="B154" s="132"/>
      <c r="C154" s="24" t="s">
        <v>453</v>
      </c>
      <c r="D154" s="132"/>
      <c r="E154" s="92" t="s">
        <v>153</v>
      </c>
      <c r="F154" s="366">
        <v>1</v>
      </c>
      <c r="G154" s="11" t="s">
        <v>312</v>
      </c>
      <c r="H154" s="132"/>
      <c r="I154" s="132"/>
      <c r="J154" s="132"/>
      <c r="K154" s="132"/>
      <c r="L154" s="132"/>
      <c r="M154" s="132"/>
      <c r="N154" s="132"/>
      <c r="O154" s="132"/>
      <c r="P154" s="132"/>
      <c r="Q154" s="132"/>
    </row>
    <row r="155" spans="1:17" s="199" customFormat="1" ht="17.25" customHeight="1" outlineLevel="2">
      <c r="A155" s="132"/>
      <c r="B155" s="132"/>
      <c r="C155" s="24" t="s">
        <v>796</v>
      </c>
      <c r="D155" s="132"/>
      <c r="E155" s="8" t="s">
        <v>452</v>
      </c>
      <c r="F155" s="294">
        <v>0.15</v>
      </c>
      <c r="G155" s="295">
        <v>0.15</v>
      </c>
      <c r="H155" s="132"/>
      <c r="I155" s="132"/>
      <c r="J155" s="132"/>
      <c r="K155" s="132"/>
      <c r="L155" s="132"/>
      <c r="M155" s="132"/>
      <c r="N155" s="132"/>
      <c r="O155" s="132"/>
      <c r="P155" s="132"/>
      <c r="Q155" s="132"/>
    </row>
    <row r="156" spans="1:17" s="199" customFormat="1" ht="17.25" customHeight="1" outlineLevel="2">
      <c r="A156" s="132"/>
      <c r="B156" s="132"/>
      <c r="C156" s="24" t="s">
        <v>590</v>
      </c>
      <c r="D156" s="132"/>
      <c r="E156" s="8" t="s">
        <v>6</v>
      </c>
      <c r="F156" s="244">
        <v>9500</v>
      </c>
      <c r="G156" s="89">
        <v>9500</v>
      </c>
      <c r="H156" s="132"/>
      <c r="I156" s="132"/>
      <c r="J156" s="132"/>
      <c r="K156" s="132"/>
      <c r="L156" s="132"/>
      <c r="M156" s="132"/>
      <c r="N156" s="132"/>
      <c r="O156" s="132"/>
      <c r="P156" s="132"/>
      <c r="Q156" s="132"/>
    </row>
    <row r="157" spans="1:17" s="123" customFormat="1" ht="17.25" customHeight="1" outlineLevel="2">
      <c r="A157" s="132"/>
      <c r="B157" s="132"/>
      <c r="C157" s="343"/>
      <c r="D157" s="132"/>
      <c r="E157" s="297"/>
      <c r="F157" s="132"/>
      <c r="G157" s="132"/>
      <c r="H157" s="132"/>
      <c r="I157" s="132"/>
      <c r="J157" s="132"/>
      <c r="K157" s="132"/>
      <c r="L157" s="132"/>
      <c r="M157" s="132"/>
      <c r="N157" s="132"/>
      <c r="O157" s="132"/>
      <c r="P157" s="132"/>
      <c r="Q157" s="132"/>
    </row>
    <row r="158" spans="1:17" s="112" customFormat="1" ht="17.25" customHeight="1" outlineLevel="1">
      <c r="A158" s="132"/>
      <c r="B158" s="132"/>
      <c r="C158" s="37"/>
      <c r="D158" s="340"/>
      <c r="E158" s="132"/>
      <c r="F158" s="132"/>
      <c r="G158" s="132"/>
      <c r="H158" s="132"/>
      <c r="I158" s="132"/>
      <c r="J158" s="132"/>
      <c r="K158" s="132"/>
      <c r="L158" s="132"/>
      <c r="M158" s="132"/>
      <c r="N158" s="132"/>
      <c r="O158" s="132"/>
      <c r="P158" s="132"/>
      <c r="Q158" s="132"/>
    </row>
    <row r="159" spans="1:17" s="91" customFormat="1" ht="27" customHeight="1" thickBot="1">
      <c r="A159" s="158"/>
      <c r="B159" s="158"/>
      <c r="C159" s="158" t="s">
        <v>218</v>
      </c>
      <c r="D159" s="333"/>
      <c r="E159" s="158"/>
      <c r="F159" s="158"/>
      <c r="G159" s="158"/>
      <c r="H159" s="158"/>
      <c r="I159" s="333"/>
      <c r="J159" s="333"/>
      <c r="K159" s="333"/>
      <c r="L159" s="333"/>
      <c r="M159" s="132"/>
      <c r="N159" s="132"/>
      <c r="O159" s="132"/>
      <c r="P159" s="132"/>
      <c r="Q159" s="132"/>
    </row>
    <row r="160" spans="1:17" s="112" customFormat="1" ht="24.75" customHeight="1" outlineLevel="1">
      <c r="A160" s="132"/>
      <c r="B160" s="132"/>
      <c r="C160" s="142" t="s">
        <v>444</v>
      </c>
      <c r="D160" s="340"/>
      <c r="E160" s="132"/>
      <c r="F160" s="132"/>
      <c r="G160" s="132"/>
      <c r="H160" s="132"/>
      <c r="I160" s="132"/>
      <c r="J160" s="132"/>
      <c r="K160" s="132"/>
      <c r="L160" s="132"/>
      <c r="M160" s="132"/>
      <c r="N160" s="132"/>
      <c r="O160" s="132"/>
      <c r="P160" s="132"/>
      <c r="Q160" s="132"/>
    </row>
    <row r="161" spans="1:17" s="112" customFormat="1" ht="21" customHeight="1" outlineLevel="2">
      <c r="A161" s="132"/>
      <c r="B161" s="132"/>
      <c r="C161" s="11" t="s">
        <v>178</v>
      </c>
      <c r="D161" s="340"/>
      <c r="E161" s="81" t="s">
        <v>498</v>
      </c>
      <c r="F161" s="81" t="s">
        <v>176</v>
      </c>
      <c r="G161" s="81" t="s">
        <v>177</v>
      </c>
      <c r="H161" s="81" t="s">
        <v>128</v>
      </c>
      <c r="I161" s="132"/>
      <c r="J161" s="132"/>
      <c r="K161" s="132"/>
      <c r="L161" s="132"/>
      <c r="M161" s="132"/>
      <c r="N161" s="132"/>
      <c r="O161" s="132"/>
      <c r="P161" s="132"/>
      <c r="Q161" s="132"/>
    </row>
    <row r="162" spans="1:17" s="112" customFormat="1" ht="17.25" customHeight="1" outlineLevel="2">
      <c r="A162" s="132"/>
      <c r="B162" s="132"/>
      <c r="C162" s="37"/>
      <c r="D162" s="340"/>
      <c r="E162" s="132"/>
      <c r="F162" s="132"/>
      <c r="G162" s="132"/>
      <c r="H162" s="132"/>
      <c r="I162" s="132"/>
      <c r="J162" s="132"/>
      <c r="K162" s="132"/>
      <c r="L162" s="132"/>
      <c r="M162" s="132"/>
      <c r="N162" s="132"/>
      <c r="O162" s="132"/>
      <c r="P162" s="132"/>
      <c r="Q162" s="132"/>
    </row>
    <row r="163" spans="1:17" s="112" customFormat="1" ht="17.25" customHeight="1" outlineLevel="2">
      <c r="A163" s="132"/>
      <c r="B163" s="132"/>
      <c r="C163" s="15" t="s">
        <v>484</v>
      </c>
      <c r="D163" s="340"/>
      <c r="E163" s="271" t="s">
        <v>499</v>
      </c>
      <c r="F163" s="89">
        <f>'GuV+CF+Bilanz'!I130</f>
        <v>0</v>
      </c>
      <c r="G163" s="19">
        <v>1E-3</v>
      </c>
      <c r="H163" s="48">
        <f>IF(ABS(F163)&gt;G163,1,0)</f>
        <v>0</v>
      </c>
      <c r="I163" s="132"/>
      <c r="J163" s="132"/>
      <c r="K163" s="132"/>
      <c r="L163" s="132"/>
      <c r="M163" s="132"/>
      <c r="N163" s="132"/>
      <c r="O163" s="132"/>
      <c r="P163" s="132"/>
      <c r="Q163" s="132"/>
    </row>
    <row r="164" spans="1:17" s="199" customFormat="1" ht="17.25" customHeight="1" outlineLevel="2">
      <c r="A164" s="132"/>
      <c r="B164" s="132"/>
      <c r="C164" s="15" t="s">
        <v>755</v>
      </c>
      <c r="D164" s="340"/>
      <c r="E164" s="271" t="s">
        <v>499</v>
      </c>
      <c r="F164" s="89">
        <f>Bilanz!I40</f>
        <v>0</v>
      </c>
      <c r="G164" s="19">
        <v>1E-3</v>
      </c>
      <c r="H164" s="48">
        <f>IF(ABS(F164)&gt;G164,1,0)</f>
        <v>0</v>
      </c>
      <c r="I164" s="132"/>
      <c r="J164" s="132"/>
      <c r="K164" s="132"/>
      <c r="L164" s="132"/>
      <c r="M164" s="132"/>
      <c r="N164" s="132"/>
      <c r="O164" s="132"/>
      <c r="P164" s="132"/>
      <c r="Q164" s="132"/>
    </row>
    <row r="165" spans="1:17" s="199" customFormat="1" ht="17.25" customHeight="1" outlineLevel="2">
      <c r="A165" s="132"/>
      <c r="B165" s="132"/>
      <c r="C165" s="15" t="s">
        <v>483</v>
      </c>
      <c r="D165" s="340"/>
      <c r="E165" s="271" t="s">
        <v>499</v>
      </c>
      <c r="F165" s="89">
        <f>F147</f>
        <v>0</v>
      </c>
      <c r="G165" s="19">
        <v>1E-3</v>
      </c>
      <c r="H165" s="48">
        <f t="shared" ref="H165" si="0">IF(ABS(F165)&gt;G165,1,0)</f>
        <v>0</v>
      </c>
      <c r="I165" s="132"/>
      <c r="J165" s="132"/>
      <c r="K165" s="132"/>
      <c r="L165" s="132"/>
      <c r="M165" s="132"/>
      <c r="N165" s="132"/>
      <c r="O165" s="132"/>
      <c r="P165" s="132"/>
      <c r="Q165" s="132"/>
    </row>
    <row r="166" spans="1:17" s="199" customFormat="1" ht="17.25" customHeight="1" outlineLevel="2">
      <c r="A166" s="132"/>
      <c r="B166" s="132"/>
      <c r="C166" s="15" t="s">
        <v>422</v>
      </c>
      <c r="D166" s="340"/>
      <c r="E166" s="271" t="s">
        <v>499</v>
      </c>
      <c r="F166" s="89">
        <f>Ueb_2!D22</f>
        <v>0</v>
      </c>
      <c r="G166" s="19">
        <v>1E-3</v>
      </c>
      <c r="H166" s="48">
        <f t="shared" ref="H166:H173" si="1">IF(ABS(F166)&gt;G166,1,0)</f>
        <v>0</v>
      </c>
      <c r="I166" s="132"/>
      <c r="J166" s="132"/>
      <c r="K166" s="132"/>
      <c r="L166" s="132"/>
      <c r="M166" s="132"/>
      <c r="N166" s="132"/>
      <c r="O166" s="132"/>
      <c r="P166" s="132"/>
      <c r="Q166" s="132"/>
    </row>
    <row r="167" spans="1:17" s="112" customFormat="1" ht="17.25" customHeight="1" outlineLevel="2">
      <c r="A167" s="132"/>
      <c r="B167" s="132"/>
      <c r="C167" s="15" t="s">
        <v>413</v>
      </c>
      <c r="D167" s="340"/>
      <c r="E167" s="271" t="s">
        <v>499</v>
      </c>
      <c r="F167" s="89">
        <f>Finanzierung!I60</f>
        <v>0</v>
      </c>
      <c r="G167" s="19">
        <v>1E-3</v>
      </c>
      <c r="H167" s="48">
        <f t="shared" si="1"/>
        <v>0</v>
      </c>
      <c r="I167" s="132"/>
      <c r="J167" s="132"/>
      <c r="K167" s="132"/>
      <c r="L167" s="132"/>
      <c r="M167" s="132"/>
      <c r="N167" s="132"/>
      <c r="O167" s="132"/>
      <c r="P167" s="132"/>
      <c r="Q167" s="132"/>
    </row>
    <row r="168" spans="1:17" s="112" customFormat="1" ht="17.25" customHeight="1" outlineLevel="2">
      <c r="A168" s="132"/>
      <c r="B168" s="132"/>
      <c r="C168" s="15" t="s">
        <v>179</v>
      </c>
      <c r="D168" s="340"/>
      <c r="E168" s="271" t="s">
        <v>499</v>
      </c>
      <c r="F168" s="89">
        <f>'GuV+CF+Bilanz'!I96</f>
        <v>0</v>
      </c>
      <c r="G168" s="19">
        <v>1E-3</v>
      </c>
      <c r="H168" s="48">
        <f t="shared" si="1"/>
        <v>0</v>
      </c>
      <c r="I168" s="132"/>
      <c r="J168" s="132"/>
      <c r="K168" s="132"/>
      <c r="L168" s="132"/>
      <c r="M168" s="132"/>
      <c r="N168" s="132"/>
      <c r="O168" s="132"/>
      <c r="P168" s="132"/>
      <c r="Q168" s="132"/>
    </row>
    <row r="169" spans="1:17" s="199" customFormat="1" ht="17.25" customHeight="1" outlineLevel="2">
      <c r="A169" s="132"/>
      <c r="B169" s="132"/>
      <c r="C169" s="15" t="s">
        <v>754</v>
      </c>
      <c r="D169" s="340"/>
      <c r="E169" s="271" t="s">
        <v>499</v>
      </c>
      <c r="F169" s="89">
        <f>GuV!I47</f>
        <v>0</v>
      </c>
      <c r="G169" s="19">
        <v>1E-3</v>
      </c>
      <c r="H169" s="48">
        <f t="shared" si="1"/>
        <v>0</v>
      </c>
      <c r="I169" s="132"/>
      <c r="J169" s="132"/>
      <c r="K169" s="132"/>
      <c r="L169" s="132"/>
      <c r="M169" s="132"/>
      <c r="N169" s="132"/>
      <c r="O169" s="132"/>
      <c r="P169" s="132"/>
      <c r="Q169" s="132"/>
    </row>
    <row r="170" spans="1:17" s="199" customFormat="1" ht="17.25" customHeight="1" outlineLevel="2">
      <c r="A170" s="132"/>
      <c r="B170" s="132"/>
      <c r="C170" s="15" t="s">
        <v>756</v>
      </c>
      <c r="D170" s="340"/>
      <c r="E170" s="271" t="s">
        <v>499</v>
      </c>
      <c r="F170" s="89">
        <f>Cashflow!I51</f>
        <v>0</v>
      </c>
      <c r="G170" s="19">
        <v>1E-3</v>
      </c>
      <c r="H170" s="48">
        <f t="shared" si="1"/>
        <v>0</v>
      </c>
      <c r="I170" s="132"/>
      <c r="J170" s="132"/>
      <c r="K170" s="132"/>
      <c r="L170" s="132"/>
      <c r="M170" s="132"/>
      <c r="N170" s="132"/>
      <c r="O170" s="132"/>
      <c r="P170" s="132"/>
      <c r="Q170" s="132"/>
    </row>
    <row r="171" spans="1:17" s="199" customFormat="1" ht="17.25" customHeight="1" outlineLevel="2">
      <c r="A171" s="132"/>
      <c r="B171" s="132"/>
      <c r="C171" s="15" t="s">
        <v>757</v>
      </c>
      <c r="D171" s="340"/>
      <c r="E171" s="271" t="s">
        <v>499</v>
      </c>
      <c r="F171" s="89">
        <f>Bilanz!I42</f>
        <v>0</v>
      </c>
      <c r="G171" s="19">
        <v>1E-3</v>
      </c>
      <c r="H171" s="48">
        <f t="shared" si="1"/>
        <v>0</v>
      </c>
      <c r="I171" s="132"/>
      <c r="J171" s="132"/>
      <c r="K171" s="132"/>
      <c r="L171" s="132"/>
      <c r="M171" s="132"/>
      <c r="N171" s="132"/>
      <c r="O171" s="132"/>
      <c r="P171" s="132"/>
      <c r="Q171" s="132"/>
    </row>
    <row r="172" spans="1:17" s="199" customFormat="1" ht="17.25" customHeight="1" outlineLevel="2">
      <c r="A172" s="132"/>
      <c r="B172" s="132"/>
      <c r="C172" s="15" t="s">
        <v>758</v>
      </c>
      <c r="D172" s="340"/>
      <c r="E172" s="271" t="s">
        <v>499</v>
      </c>
      <c r="F172" s="89">
        <f>Ueb_3!D25</f>
        <v>0</v>
      </c>
      <c r="G172" s="19">
        <v>1E-3</v>
      </c>
      <c r="H172" s="48">
        <f t="shared" si="1"/>
        <v>0</v>
      </c>
      <c r="I172" s="132"/>
      <c r="J172" s="132"/>
      <c r="K172" s="132"/>
      <c r="L172" s="132"/>
      <c r="M172" s="132"/>
      <c r="N172" s="132"/>
      <c r="O172" s="132"/>
      <c r="P172" s="132"/>
      <c r="Q172" s="132"/>
    </row>
    <row r="173" spans="1:17" s="122" customFormat="1" ht="17.25" customHeight="1" outlineLevel="2">
      <c r="A173" s="132"/>
      <c r="B173" s="132"/>
      <c r="C173" s="15" t="s">
        <v>405</v>
      </c>
      <c r="D173" s="340"/>
      <c r="E173" s="271" t="s">
        <v>499</v>
      </c>
      <c r="F173" s="89">
        <f>Finanzierung!H23</f>
        <v>0</v>
      </c>
      <c r="G173" s="19">
        <v>1E-3</v>
      </c>
      <c r="H173" s="48">
        <f t="shared" si="1"/>
        <v>0</v>
      </c>
      <c r="I173" s="132"/>
      <c r="J173" s="132"/>
      <c r="K173" s="132"/>
      <c r="L173" s="132"/>
      <c r="M173" s="132"/>
      <c r="N173" s="132"/>
      <c r="O173" s="132"/>
      <c r="P173" s="132"/>
      <c r="Q173" s="132"/>
    </row>
    <row r="174" spans="1:17" s="199" customFormat="1" ht="17.25" customHeight="1" outlineLevel="2">
      <c r="A174" s="132"/>
      <c r="B174" s="132"/>
      <c r="C174" s="15" t="s">
        <v>797</v>
      </c>
      <c r="D174" s="340"/>
      <c r="E174" s="271" t="s">
        <v>499</v>
      </c>
      <c r="F174" s="89">
        <f>FK_16</f>
        <v>0</v>
      </c>
      <c r="G174" s="19">
        <v>1E-3</v>
      </c>
      <c r="H174" s="48">
        <f t="shared" ref="H174:H175" si="2">IF(ABS(F174)&gt;G174,1,0)</f>
        <v>0</v>
      </c>
      <c r="I174" s="132"/>
      <c r="J174" s="132"/>
      <c r="K174" s="132"/>
      <c r="L174" s="132"/>
      <c r="M174" s="132"/>
      <c r="N174" s="132"/>
      <c r="O174" s="132"/>
      <c r="P174" s="132"/>
      <c r="Q174" s="132"/>
    </row>
    <row r="175" spans="1:17" s="199" customFormat="1" ht="17.25" customHeight="1" outlineLevel="2">
      <c r="A175" s="132"/>
      <c r="B175" s="132"/>
      <c r="C175" s="15" t="s">
        <v>798</v>
      </c>
      <c r="D175" s="340"/>
      <c r="E175" s="271" t="s">
        <v>499</v>
      </c>
      <c r="F175" s="89">
        <f>FK_17</f>
        <v>0</v>
      </c>
      <c r="G175" s="19">
        <v>1E-3</v>
      </c>
      <c r="H175" s="48">
        <f t="shared" si="2"/>
        <v>0</v>
      </c>
      <c r="I175" s="132"/>
      <c r="J175" s="132"/>
      <c r="K175" s="132"/>
      <c r="L175" s="132"/>
      <c r="M175" s="132"/>
      <c r="N175" s="132"/>
      <c r="O175" s="132"/>
      <c r="P175" s="132"/>
      <c r="Q175" s="132"/>
    </row>
    <row r="176" spans="1:17" s="122" customFormat="1" ht="17.25" customHeight="1" outlineLevel="2">
      <c r="A176" s="132"/>
      <c r="B176" s="132"/>
      <c r="C176" s="15" t="s">
        <v>406</v>
      </c>
      <c r="D176" s="340"/>
      <c r="E176" s="271" t="s">
        <v>499</v>
      </c>
      <c r="F176" s="89">
        <f>G95</f>
        <v>0</v>
      </c>
      <c r="G176" s="19">
        <v>1E-3</v>
      </c>
      <c r="H176" s="48">
        <f t="shared" ref="H176" si="3">IF(ABS(F176)&gt;G176,1,0)</f>
        <v>0</v>
      </c>
      <c r="I176" s="132"/>
      <c r="J176" s="132"/>
      <c r="K176" s="132"/>
      <c r="L176" s="132"/>
      <c r="M176" s="132"/>
      <c r="N176" s="132"/>
      <c r="O176" s="132"/>
      <c r="P176" s="132"/>
      <c r="Q176" s="132"/>
    </row>
    <row r="177" spans="1:17" s="139" customFormat="1" ht="17.25" customHeight="1" outlineLevel="2">
      <c r="A177" s="132"/>
      <c r="B177" s="132"/>
      <c r="C177" s="15" t="s">
        <v>407</v>
      </c>
      <c r="D177" s="340"/>
      <c r="E177" s="271" t="s">
        <v>499</v>
      </c>
      <c r="F177" s="89">
        <f>G101</f>
        <v>0</v>
      </c>
      <c r="G177" s="19">
        <v>1E-3</v>
      </c>
      <c r="H177" s="48">
        <f t="shared" ref="H177" si="4">IF(ABS(F177)&gt;G177,1,0)</f>
        <v>0</v>
      </c>
      <c r="I177" s="132"/>
      <c r="J177" s="132"/>
      <c r="K177" s="132"/>
      <c r="L177" s="132"/>
      <c r="M177" s="132"/>
      <c r="N177" s="132"/>
      <c r="O177" s="132"/>
      <c r="P177" s="132"/>
      <c r="Q177" s="132"/>
    </row>
    <row r="178" spans="1:17" s="199" customFormat="1" ht="17.25" customHeight="1" outlineLevel="2">
      <c r="A178" s="132"/>
      <c r="B178" s="132"/>
      <c r="C178" s="15" t="s">
        <v>759</v>
      </c>
      <c r="D178" s="340"/>
      <c r="E178" s="271" t="s">
        <v>499</v>
      </c>
      <c r="F178" s="89">
        <f>Finanzierung!E111</f>
        <v>0</v>
      </c>
      <c r="G178" s="19">
        <v>1E-3</v>
      </c>
      <c r="H178" s="48">
        <f t="shared" ref="H178" si="5">IF(ABS(F178)&gt;G178,1,0)</f>
        <v>0</v>
      </c>
      <c r="I178" s="132"/>
      <c r="J178" s="132"/>
      <c r="K178" s="132"/>
      <c r="L178" s="132"/>
      <c r="M178" s="132"/>
      <c r="N178" s="132"/>
      <c r="O178" s="132"/>
      <c r="P178" s="132"/>
      <c r="Q178" s="132"/>
    </row>
    <row r="179" spans="1:17" s="199" customFormat="1" ht="17.25" customHeight="1" outlineLevel="2">
      <c r="A179" s="132"/>
      <c r="B179" s="132"/>
      <c r="C179" s="15" t="s">
        <v>273</v>
      </c>
      <c r="D179" s="340"/>
      <c r="E179" s="271"/>
      <c r="F179" s="89"/>
      <c r="G179" s="19">
        <v>1E-3</v>
      </c>
      <c r="H179" s="48">
        <f t="shared" ref="H179" si="6">IF(ABS(F179)&gt;G179,1,0)</f>
        <v>0</v>
      </c>
      <c r="I179" s="132"/>
      <c r="J179" s="132"/>
      <c r="K179" s="132"/>
      <c r="L179" s="132"/>
      <c r="M179" s="132"/>
      <c r="N179" s="132"/>
      <c r="O179" s="132"/>
      <c r="P179" s="132"/>
      <c r="Q179" s="132"/>
    </row>
    <row r="180" spans="1:17" s="112" customFormat="1" ht="17.25" customHeight="1" outlineLevel="2">
      <c r="A180" s="132"/>
      <c r="B180" s="132"/>
      <c r="C180" s="15" t="s">
        <v>273</v>
      </c>
      <c r="D180" s="340"/>
      <c r="E180" s="271"/>
      <c r="F180" s="89"/>
      <c r="G180" s="19">
        <v>1E-3</v>
      </c>
      <c r="H180" s="48">
        <f t="shared" ref="H180" si="7">IF(ABS(F180)&gt;G180,1,0)</f>
        <v>0</v>
      </c>
      <c r="I180" s="132"/>
      <c r="J180" s="132"/>
      <c r="K180" s="132"/>
      <c r="L180" s="132"/>
      <c r="M180" s="132"/>
      <c r="N180" s="132"/>
      <c r="O180" s="132"/>
      <c r="P180" s="132"/>
      <c r="Q180" s="132"/>
    </row>
    <row r="181" spans="1:17" s="112" customFormat="1" ht="17.25" customHeight="1" outlineLevel="2">
      <c r="A181" s="132"/>
      <c r="B181" s="132"/>
      <c r="C181" s="132"/>
      <c r="D181" s="340"/>
      <c r="E181" s="132"/>
      <c r="F181" s="132"/>
      <c r="G181" s="132"/>
      <c r="H181" s="132"/>
      <c r="I181" s="132"/>
      <c r="J181" s="132"/>
      <c r="K181" s="132"/>
      <c r="L181" s="132"/>
      <c r="M181" s="132"/>
      <c r="N181" s="132"/>
      <c r="O181" s="132"/>
      <c r="P181" s="132"/>
      <c r="Q181" s="132"/>
    </row>
    <row r="182" spans="1:17" s="112" customFormat="1" ht="17.25" customHeight="1" outlineLevel="2">
      <c r="A182" s="132"/>
      <c r="B182" s="132"/>
      <c r="C182" s="37"/>
      <c r="D182" s="340"/>
      <c r="E182" s="132"/>
      <c r="F182" s="132"/>
      <c r="G182" s="353" t="s">
        <v>219</v>
      </c>
      <c r="H182" s="48">
        <f>IFERROR(SUM(H163:H181),1)</f>
        <v>0</v>
      </c>
      <c r="I182" s="132"/>
      <c r="J182" s="132"/>
      <c r="K182" s="132"/>
      <c r="L182" s="132"/>
      <c r="M182" s="132"/>
      <c r="N182" s="132"/>
      <c r="O182" s="132"/>
      <c r="P182" s="132"/>
      <c r="Q182" s="132"/>
    </row>
    <row r="183" spans="1:17" ht="17.25" customHeight="1" outlineLevel="1">
      <c r="A183" s="132"/>
      <c r="B183" s="132"/>
      <c r="C183" s="132"/>
      <c r="D183" s="132"/>
      <c r="E183" s="132"/>
      <c r="F183" s="132"/>
      <c r="G183" s="132"/>
      <c r="H183" s="132"/>
      <c r="I183" s="132"/>
      <c r="J183" s="132"/>
      <c r="K183" s="132"/>
      <c r="L183" s="132"/>
      <c r="M183" s="132"/>
      <c r="N183" s="132"/>
      <c r="O183" s="132"/>
      <c r="P183" s="132"/>
      <c r="Q183" s="132"/>
    </row>
    <row r="184" spans="1:17" ht="17.25" customHeight="1">
      <c r="A184" s="132"/>
      <c r="B184" s="132"/>
      <c r="C184" s="132"/>
      <c r="D184" s="132"/>
      <c r="E184" s="132"/>
      <c r="F184" s="132"/>
      <c r="G184" s="132"/>
      <c r="H184" s="132"/>
      <c r="I184" s="132"/>
      <c r="J184" s="132"/>
      <c r="K184" s="132"/>
      <c r="L184" s="132"/>
      <c r="M184" s="132"/>
      <c r="N184" s="132"/>
      <c r="O184" s="132"/>
      <c r="P184" s="132"/>
      <c r="Q184" s="132"/>
    </row>
    <row r="185" spans="1:17" ht="17.25" customHeight="1">
      <c r="A185" s="132"/>
      <c r="B185" s="132"/>
      <c r="C185" s="132"/>
      <c r="D185" s="132"/>
      <c r="E185" s="132"/>
      <c r="F185" s="132"/>
      <c r="G185" s="132"/>
      <c r="H185" s="132"/>
      <c r="I185" s="132"/>
      <c r="J185" s="132"/>
      <c r="K185" s="132"/>
      <c r="L185" s="132"/>
      <c r="M185" s="132"/>
      <c r="N185" s="132"/>
      <c r="O185" s="132"/>
      <c r="P185" s="132"/>
      <c r="Q185" s="132"/>
    </row>
    <row r="186" spans="1:17" ht="17.25" customHeight="1">
      <c r="A186" s="132"/>
      <c r="B186" s="132"/>
      <c r="C186" s="132"/>
      <c r="D186" s="132"/>
      <c r="E186" s="132"/>
      <c r="F186" s="132"/>
      <c r="G186" s="132"/>
      <c r="H186" s="132"/>
      <c r="I186" s="132"/>
      <c r="J186" s="132"/>
      <c r="K186" s="132"/>
      <c r="L186" s="132"/>
      <c r="M186" s="132"/>
      <c r="N186" s="132"/>
      <c r="O186" s="132"/>
      <c r="P186" s="132"/>
      <c r="Q186" s="132"/>
    </row>
    <row r="187" spans="1:17" ht="17.25" customHeight="1">
      <c r="A187" s="132"/>
      <c r="B187" s="132"/>
      <c r="C187" s="132"/>
      <c r="D187" s="132"/>
      <c r="E187" s="132"/>
      <c r="F187" s="132"/>
      <c r="G187" s="132"/>
      <c r="H187" s="132"/>
      <c r="I187" s="132"/>
      <c r="J187" s="132"/>
      <c r="K187" s="132"/>
      <c r="L187" s="132"/>
      <c r="M187" s="132"/>
      <c r="N187" s="132"/>
      <c r="O187" s="132"/>
      <c r="P187" s="132"/>
      <c r="Q187" s="132"/>
    </row>
    <row r="188" spans="1:17" ht="17.25" customHeight="1">
      <c r="A188" s="132"/>
      <c r="B188" s="132"/>
      <c r="C188" s="132"/>
      <c r="D188" s="132"/>
      <c r="E188" s="132"/>
      <c r="F188" s="132"/>
      <c r="G188" s="132"/>
      <c r="H188" s="132"/>
      <c r="I188" s="132"/>
      <c r="J188" s="132"/>
      <c r="K188" s="132"/>
      <c r="L188" s="132"/>
      <c r="M188" s="132"/>
      <c r="N188" s="132"/>
      <c r="O188" s="132"/>
      <c r="P188" s="132"/>
      <c r="Q188" s="132"/>
    </row>
    <row r="189" spans="1:17" ht="17.25" customHeight="1">
      <c r="A189" s="132"/>
      <c r="B189" s="132"/>
      <c r="C189" s="132"/>
      <c r="D189" s="132"/>
      <c r="E189" s="132"/>
      <c r="F189" s="132"/>
      <c r="G189" s="132"/>
      <c r="H189" s="132"/>
      <c r="I189" s="132"/>
      <c r="J189" s="132"/>
      <c r="K189" s="132"/>
      <c r="L189" s="132"/>
      <c r="M189" s="132"/>
      <c r="N189" s="132"/>
      <c r="O189" s="132"/>
      <c r="P189" s="132"/>
      <c r="Q189" s="132"/>
    </row>
    <row r="190" spans="1:17" ht="17.25" customHeight="1">
      <c r="A190" s="132"/>
      <c r="B190" s="132"/>
      <c r="C190" s="132"/>
      <c r="D190" s="132"/>
      <c r="E190" s="132"/>
      <c r="F190" s="132"/>
      <c r="G190" s="132"/>
      <c r="H190" s="132"/>
      <c r="I190" s="132"/>
      <c r="J190" s="132"/>
      <c r="K190" s="132"/>
      <c r="L190" s="132"/>
      <c r="M190" s="132"/>
      <c r="N190" s="132"/>
      <c r="O190" s="132"/>
      <c r="P190" s="132"/>
      <c r="Q190" s="132"/>
    </row>
    <row r="191" spans="1:17" ht="17.25" customHeight="1">
      <c r="A191" s="132"/>
      <c r="B191" s="132"/>
      <c r="C191" s="132"/>
      <c r="D191" s="132"/>
      <c r="E191" s="132"/>
      <c r="F191" s="132"/>
      <c r="G191" s="132"/>
      <c r="H191" s="132"/>
      <c r="I191" s="132"/>
      <c r="J191" s="132"/>
      <c r="K191" s="132"/>
      <c r="L191" s="132"/>
      <c r="M191" s="132"/>
      <c r="N191" s="132"/>
      <c r="O191" s="132"/>
      <c r="P191" s="132"/>
      <c r="Q191" s="132"/>
    </row>
    <row r="192" spans="1:17" ht="17.25" customHeight="1">
      <c r="A192" s="132"/>
      <c r="B192" s="132"/>
      <c r="C192" s="132"/>
      <c r="D192" s="132"/>
      <c r="E192" s="132"/>
      <c r="F192" s="132"/>
      <c r="G192" s="132"/>
      <c r="H192" s="132"/>
      <c r="I192" s="132"/>
      <c r="J192" s="132"/>
      <c r="K192" s="132"/>
      <c r="L192" s="132"/>
      <c r="M192" s="132"/>
      <c r="N192" s="132"/>
      <c r="O192" s="132"/>
      <c r="P192" s="132"/>
      <c r="Q192" s="132"/>
    </row>
    <row r="193" spans="1:18" s="199" customFormat="1" ht="17.25" customHeight="1">
      <c r="A193" s="132"/>
      <c r="B193" s="132"/>
      <c r="C193" s="132"/>
      <c r="D193" s="132"/>
      <c r="E193" s="132"/>
      <c r="F193" s="132"/>
      <c r="G193" s="132"/>
      <c r="H193" s="132"/>
      <c r="I193" s="132"/>
      <c r="J193" s="132"/>
      <c r="K193" s="132"/>
      <c r="L193" s="132"/>
      <c r="M193" s="132"/>
      <c r="N193" s="132"/>
      <c r="O193" s="132"/>
      <c r="P193" s="132"/>
      <c r="Q193" s="132"/>
    </row>
    <row r="194" spans="1:18" s="199" customFormat="1" ht="17.25" customHeight="1">
      <c r="A194" s="132"/>
      <c r="B194" s="132"/>
      <c r="C194" s="132"/>
      <c r="D194" s="132"/>
      <c r="E194" s="132"/>
      <c r="F194" s="132"/>
      <c r="G194" s="132"/>
      <c r="H194" s="132"/>
      <c r="I194" s="132"/>
      <c r="J194" s="132"/>
      <c r="K194" s="132"/>
      <c r="L194" s="132"/>
      <c r="M194" s="132"/>
      <c r="N194" s="132"/>
      <c r="O194" s="132"/>
      <c r="P194" s="132"/>
      <c r="Q194" s="132"/>
    </row>
    <row r="195" spans="1:18" s="199" customFormat="1" ht="17.25" customHeight="1">
      <c r="A195" s="132"/>
      <c r="B195" s="132"/>
      <c r="C195" s="132"/>
      <c r="D195" s="132"/>
      <c r="E195" s="132"/>
      <c r="F195" s="132"/>
      <c r="G195" s="132"/>
      <c r="H195" s="132"/>
      <c r="I195" s="132"/>
      <c r="J195" s="132"/>
      <c r="K195" s="132"/>
      <c r="L195" s="132"/>
      <c r="M195" s="132"/>
      <c r="N195" s="132"/>
      <c r="O195" s="132"/>
      <c r="P195" s="132"/>
      <c r="Q195" s="132"/>
    </row>
    <row r="196" spans="1:18" s="199" customFormat="1" ht="17.25" customHeight="1">
      <c r="A196" s="132"/>
      <c r="B196" s="132"/>
      <c r="C196" s="132"/>
      <c r="D196" s="132"/>
      <c r="E196" s="132"/>
      <c r="F196" s="132"/>
      <c r="G196" s="132"/>
      <c r="H196" s="132"/>
      <c r="I196" s="132"/>
      <c r="J196" s="132"/>
      <c r="K196" s="132"/>
      <c r="L196" s="132"/>
      <c r="M196" s="132"/>
      <c r="N196" s="132"/>
      <c r="O196" s="132"/>
      <c r="P196" s="132"/>
      <c r="Q196" s="132"/>
    </row>
    <row r="197" spans="1:18" s="199" customFormat="1" ht="17.25" customHeight="1">
      <c r="A197" s="132"/>
      <c r="B197" s="132"/>
      <c r="C197" s="132"/>
      <c r="D197" s="132"/>
      <c r="E197" s="132"/>
      <c r="F197" s="132"/>
      <c r="G197" s="132"/>
      <c r="H197" s="132"/>
      <c r="I197" s="132"/>
      <c r="J197" s="132"/>
      <c r="K197" s="132"/>
      <c r="L197" s="132"/>
      <c r="M197" s="132"/>
      <c r="N197" s="132"/>
      <c r="O197" s="132"/>
      <c r="P197" s="132"/>
      <c r="Q197" s="132"/>
    </row>
    <row r="198" spans="1:18" ht="17.25" customHeight="1">
      <c r="A198" s="132"/>
      <c r="B198" s="132"/>
      <c r="C198" s="132"/>
      <c r="D198" s="132"/>
      <c r="E198" s="132"/>
      <c r="F198" s="132"/>
      <c r="G198" s="132"/>
      <c r="H198" s="132"/>
      <c r="I198" s="132"/>
      <c r="J198" s="132"/>
      <c r="K198" s="132"/>
      <c r="L198" s="132"/>
      <c r="M198" s="132"/>
      <c r="N198" s="132"/>
      <c r="O198" s="132"/>
      <c r="P198" s="132"/>
      <c r="Q198" s="132"/>
    </row>
    <row r="199" spans="1:18" ht="17.25" customHeight="1">
      <c r="A199" s="132"/>
      <c r="B199" s="132"/>
      <c r="C199" s="132"/>
      <c r="D199" s="132"/>
      <c r="E199" s="132"/>
      <c r="F199" s="132"/>
      <c r="G199" s="132"/>
      <c r="H199" s="132"/>
      <c r="I199" s="132"/>
      <c r="J199" s="132"/>
      <c r="K199" s="132"/>
      <c r="L199" s="132"/>
      <c r="M199" s="132"/>
      <c r="N199" s="132"/>
      <c r="O199" s="132"/>
      <c r="P199" s="132"/>
      <c r="Q199" s="132"/>
    </row>
    <row r="200" spans="1:18" ht="17.25" customHeight="1">
      <c r="A200" s="132"/>
      <c r="B200" s="132"/>
      <c r="C200" s="132"/>
      <c r="D200" s="132"/>
      <c r="E200" s="132"/>
      <c r="F200" s="132"/>
      <c r="G200" s="132"/>
      <c r="H200" s="132"/>
      <c r="I200" s="132"/>
      <c r="J200" s="132"/>
      <c r="K200" s="132"/>
      <c r="L200" s="132"/>
      <c r="M200" s="132"/>
      <c r="N200" s="132"/>
      <c r="O200" s="132"/>
      <c r="P200" s="132"/>
      <c r="Q200" s="132"/>
    </row>
    <row r="201" spans="1:18" ht="17.25" customHeight="1">
      <c r="A201" s="132"/>
      <c r="B201" s="132"/>
      <c r="C201" s="132"/>
      <c r="D201" s="132"/>
      <c r="E201" s="132"/>
      <c r="F201" s="132"/>
      <c r="G201" s="132"/>
      <c r="H201" s="132"/>
      <c r="I201" s="132"/>
      <c r="J201" s="132"/>
      <c r="K201" s="132"/>
      <c r="L201" s="132"/>
      <c r="M201" s="132"/>
      <c r="N201" s="132"/>
      <c r="O201" s="132"/>
      <c r="P201" s="132"/>
      <c r="Q201" s="132"/>
    </row>
    <row r="202" spans="1:18" ht="17.25" customHeight="1">
      <c r="A202" s="132"/>
      <c r="B202" s="132"/>
      <c r="C202" s="132"/>
      <c r="D202" s="132"/>
      <c r="E202" s="132"/>
      <c r="F202" s="132"/>
      <c r="G202" s="132"/>
      <c r="H202" s="132"/>
      <c r="I202" s="132"/>
      <c r="J202" s="132"/>
      <c r="K202" s="132"/>
      <c r="L202" s="132"/>
      <c r="M202" s="132"/>
      <c r="N202" s="132"/>
      <c r="O202" s="132"/>
      <c r="P202" s="132"/>
      <c r="Q202" s="132"/>
    </row>
    <row r="203" spans="1:18" ht="17.25" customHeight="1">
      <c r="A203" s="132"/>
      <c r="B203" s="132"/>
      <c r="C203" s="132"/>
      <c r="D203" s="132"/>
      <c r="E203" s="132"/>
      <c r="F203" s="132"/>
      <c r="G203" s="132"/>
      <c r="H203" s="132"/>
      <c r="I203" s="132"/>
      <c r="J203" s="132"/>
      <c r="K203" s="132"/>
      <c r="L203" s="132"/>
      <c r="M203" s="132"/>
      <c r="N203" s="132"/>
      <c r="O203" s="132"/>
      <c r="P203" s="132"/>
      <c r="Q203" s="132"/>
      <c r="R203" s="199"/>
    </row>
    <row r="204" spans="1:18" ht="17.25" customHeight="1">
      <c r="A204" s="132"/>
      <c r="B204" s="132"/>
      <c r="C204" s="132"/>
      <c r="D204" s="132"/>
      <c r="E204" s="132"/>
      <c r="F204" s="132"/>
      <c r="G204" s="132"/>
      <c r="H204" s="132"/>
      <c r="I204" s="132"/>
      <c r="J204" s="132"/>
      <c r="K204" s="132"/>
      <c r="L204" s="132"/>
      <c r="M204" s="132"/>
      <c r="N204" s="132"/>
      <c r="O204" s="132"/>
      <c r="P204" s="132"/>
      <c r="Q204" s="132"/>
      <c r="R204" s="199"/>
    </row>
    <row r="205" spans="1:18" ht="17.25" customHeight="1">
      <c r="A205" s="132"/>
      <c r="B205" s="132"/>
      <c r="C205" s="132"/>
      <c r="D205" s="132"/>
      <c r="E205" s="132"/>
      <c r="F205" s="132"/>
      <c r="G205" s="132"/>
      <c r="H205" s="132"/>
      <c r="I205" s="132"/>
      <c r="J205" s="132"/>
      <c r="K205" s="132"/>
      <c r="L205" s="132"/>
      <c r="M205" s="132"/>
      <c r="N205" s="132"/>
      <c r="O205" s="132"/>
      <c r="P205" s="132"/>
      <c r="Q205" s="132"/>
      <c r="R205" s="199"/>
    </row>
    <row r="206" spans="1:18" ht="17.25" customHeight="1">
      <c r="A206" s="132"/>
      <c r="B206" s="132"/>
      <c r="C206" s="132"/>
      <c r="D206" s="132"/>
      <c r="E206" s="132"/>
      <c r="F206" s="132"/>
      <c r="G206" s="132"/>
      <c r="H206" s="132"/>
      <c r="I206" s="132"/>
      <c r="J206" s="132"/>
      <c r="K206" s="132"/>
      <c r="L206" s="132"/>
      <c r="M206" s="132"/>
      <c r="N206" s="132"/>
      <c r="O206" s="132"/>
      <c r="P206" s="132"/>
      <c r="Q206" s="132"/>
      <c r="R206" s="199"/>
    </row>
    <row r="207" spans="1:18" ht="17.25" customHeight="1">
      <c r="A207" s="132"/>
      <c r="B207" s="132"/>
      <c r="C207" s="132"/>
      <c r="D207" s="132"/>
      <c r="E207" s="132"/>
      <c r="F207" s="132"/>
      <c r="G207" s="132"/>
      <c r="H207" s="132"/>
      <c r="I207" s="132"/>
      <c r="J207" s="132"/>
      <c r="K207" s="132"/>
      <c r="L207" s="132"/>
      <c r="M207" s="132"/>
      <c r="N207" s="132"/>
      <c r="O207" s="132"/>
      <c r="P207" s="132"/>
      <c r="Q207" s="132"/>
      <c r="R207" s="199"/>
    </row>
    <row r="208" spans="1:18" ht="17.25" customHeight="1">
      <c r="A208" s="132"/>
      <c r="B208" s="132"/>
      <c r="C208" s="132"/>
      <c r="D208" s="132"/>
      <c r="E208" s="132"/>
      <c r="F208" s="132"/>
      <c r="G208" s="132"/>
      <c r="H208" s="132"/>
      <c r="I208" s="132"/>
      <c r="J208" s="132"/>
      <c r="K208" s="132"/>
      <c r="L208" s="132"/>
      <c r="M208" s="132"/>
      <c r="N208" s="132"/>
      <c r="O208" s="132"/>
      <c r="P208" s="132"/>
      <c r="Q208" s="132"/>
      <c r="R208" s="199"/>
    </row>
    <row r="209" spans="1:18" ht="17.25" customHeight="1">
      <c r="A209" s="132"/>
      <c r="B209" s="132"/>
      <c r="C209" s="132"/>
      <c r="D209" s="132"/>
      <c r="E209" s="132"/>
      <c r="F209" s="132"/>
      <c r="G209" s="132"/>
      <c r="H209" s="132"/>
      <c r="I209" s="132"/>
      <c r="J209" s="132"/>
      <c r="K209" s="132"/>
      <c r="L209" s="132"/>
      <c r="M209" s="132"/>
      <c r="N209" s="132"/>
      <c r="O209" s="132"/>
      <c r="P209" s="132"/>
      <c r="Q209" s="132"/>
      <c r="R209" s="199"/>
    </row>
    <row r="210" spans="1:18" ht="17.25" customHeight="1">
      <c r="A210" s="132"/>
      <c r="B210" s="132"/>
      <c r="C210" s="132"/>
      <c r="D210" s="132"/>
      <c r="E210" s="132"/>
      <c r="F210" s="132"/>
      <c r="G210" s="132"/>
      <c r="H210" s="132"/>
      <c r="I210" s="132"/>
      <c r="J210" s="132"/>
      <c r="K210" s="132"/>
      <c r="L210" s="132"/>
      <c r="M210" s="132"/>
      <c r="N210" s="132"/>
      <c r="O210" s="132"/>
      <c r="P210" s="132"/>
      <c r="Q210" s="132"/>
      <c r="R210" s="199"/>
    </row>
    <row r="211" spans="1:18" ht="17.25" customHeight="1">
      <c r="A211" s="132"/>
      <c r="B211" s="132"/>
      <c r="C211" s="132"/>
      <c r="D211" s="132"/>
      <c r="E211" s="132"/>
      <c r="F211" s="132"/>
      <c r="G211" s="132"/>
      <c r="H211" s="132"/>
      <c r="I211" s="132"/>
      <c r="J211" s="132"/>
      <c r="K211" s="132"/>
      <c r="L211" s="132"/>
      <c r="M211" s="132"/>
      <c r="N211" s="132"/>
      <c r="O211" s="132"/>
      <c r="P211" s="132"/>
      <c r="Q211" s="132"/>
      <c r="R211" s="199"/>
    </row>
    <row r="212" spans="1:18" ht="17.25" customHeight="1">
      <c r="A212" s="132"/>
      <c r="B212" s="132"/>
      <c r="C212" s="132"/>
      <c r="D212" s="132"/>
      <c r="E212" s="132"/>
      <c r="F212" s="132"/>
      <c r="G212" s="132"/>
      <c r="H212" s="132"/>
      <c r="I212" s="132"/>
      <c r="J212" s="132"/>
      <c r="K212" s="132"/>
      <c r="L212" s="132"/>
      <c r="M212" s="132"/>
      <c r="N212" s="132"/>
      <c r="O212" s="132"/>
      <c r="P212" s="132"/>
      <c r="Q212" s="132"/>
      <c r="R212" s="199"/>
    </row>
    <row r="213" spans="1:18" ht="17.25" customHeight="1">
      <c r="A213" s="132"/>
      <c r="B213" s="132"/>
      <c r="C213" s="132"/>
      <c r="D213" s="132"/>
      <c r="E213" s="132"/>
      <c r="F213" s="132"/>
      <c r="G213" s="132"/>
      <c r="H213" s="132"/>
      <c r="I213" s="132"/>
      <c r="J213" s="132"/>
      <c r="K213" s="132"/>
      <c r="L213" s="132"/>
      <c r="M213" s="132"/>
      <c r="N213" s="132"/>
      <c r="O213" s="132"/>
      <c r="P213" s="132"/>
      <c r="Q213" s="132"/>
      <c r="R213" s="199"/>
    </row>
    <row r="214" spans="1:18" ht="17.25" customHeight="1">
      <c r="A214" s="132"/>
      <c r="B214" s="132"/>
      <c r="C214" s="132"/>
      <c r="D214" s="132"/>
      <c r="E214" s="132"/>
      <c r="F214" s="132"/>
      <c r="G214" s="132"/>
      <c r="H214" s="132"/>
      <c r="I214" s="132"/>
      <c r="J214" s="132"/>
      <c r="K214" s="132"/>
      <c r="L214" s="132"/>
      <c r="M214" s="132"/>
      <c r="N214" s="132"/>
      <c r="O214" s="132"/>
      <c r="P214" s="132"/>
      <c r="Q214" s="132"/>
      <c r="R214" s="199"/>
    </row>
    <row r="215" spans="1:18" ht="17.25" customHeight="1">
      <c r="A215" s="132"/>
      <c r="B215" s="132"/>
      <c r="C215" s="132"/>
      <c r="D215" s="132"/>
      <c r="E215" s="132"/>
      <c r="F215" s="132"/>
      <c r="G215" s="132"/>
      <c r="H215" s="132"/>
      <c r="I215" s="132"/>
      <c r="J215" s="132"/>
      <c r="K215" s="132"/>
      <c r="L215" s="132"/>
      <c r="M215" s="132"/>
      <c r="N215" s="132"/>
      <c r="O215" s="132"/>
      <c r="P215" s="132"/>
      <c r="Q215" s="132"/>
      <c r="R215" s="199"/>
    </row>
  </sheetData>
  <sortState xmlns:xlrd2="http://schemas.microsoft.com/office/spreadsheetml/2017/richdata2" ref="C49:D49">
    <sortCondition sortBy="fontColor" ref="D50" dxfId="368"/>
  </sortState>
  <conditionalFormatting sqref="H163">
    <cfRule type="cellIs" dxfId="367" priority="151" operator="notEqual">
      <formula>0</formula>
    </cfRule>
  </conditionalFormatting>
  <conditionalFormatting sqref="H167:H168 H180">
    <cfRule type="cellIs" dxfId="366" priority="150" operator="notEqual">
      <formula>0</formula>
    </cfRule>
  </conditionalFormatting>
  <conditionalFormatting sqref="H182">
    <cfRule type="cellIs" dxfId="365" priority="149" operator="notEqual">
      <formula>0</formula>
    </cfRule>
  </conditionalFormatting>
  <conditionalFormatting sqref="H177">
    <cfRule type="cellIs" dxfId="364" priority="106" operator="notEqual">
      <formula>0</formula>
    </cfRule>
  </conditionalFormatting>
  <conditionalFormatting sqref="H176">
    <cfRule type="cellIs" dxfId="363" priority="105" operator="notEqual">
      <formula>0</formula>
    </cfRule>
  </conditionalFormatting>
  <conditionalFormatting sqref="H173">
    <cfRule type="cellIs" dxfId="362" priority="104" operator="notEqual">
      <formula>0</formula>
    </cfRule>
  </conditionalFormatting>
  <conditionalFormatting sqref="G101">
    <cfRule type="cellIs" dxfId="361" priority="94" operator="notEqual">
      <formula>0</formula>
    </cfRule>
  </conditionalFormatting>
  <conditionalFormatting sqref="G95">
    <cfRule type="cellIs" dxfId="360" priority="93" operator="notEqual">
      <formula>0</formula>
    </cfRule>
  </conditionalFormatting>
  <conditionalFormatting sqref="H170">
    <cfRule type="cellIs" dxfId="359" priority="55" operator="notEqual">
      <formula>0</formula>
    </cfRule>
  </conditionalFormatting>
  <conditionalFormatting sqref="H169">
    <cfRule type="cellIs" dxfId="358" priority="54" operator="notEqual">
      <formula>0</formula>
    </cfRule>
  </conditionalFormatting>
  <conditionalFormatting sqref="H166">
    <cfRule type="cellIs" dxfId="357" priority="53" operator="notEqual">
      <formula>0</formula>
    </cfRule>
  </conditionalFormatting>
  <conditionalFormatting sqref="F147">
    <cfRule type="cellIs" dxfId="356" priority="52" operator="notEqual">
      <formula>0</formula>
    </cfRule>
  </conditionalFormatting>
  <conditionalFormatting sqref="H165">
    <cfRule type="cellIs" dxfId="355" priority="51" operator="notEqual">
      <formula>0</formula>
    </cfRule>
  </conditionalFormatting>
  <conditionalFormatting sqref="H178">
    <cfRule type="cellIs" dxfId="354" priority="50" operator="notEqual">
      <formula>0</formula>
    </cfRule>
  </conditionalFormatting>
  <conditionalFormatting sqref="H172">
    <cfRule type="cellIs" dxfId="353" priority="48" operator="notEqual">
      <formula>0</formula>
    </cfRule>
  </conditionalFormatting>
  <conditionalFormatting sqref="H171">
    <cfRule type="cellIs" dxfId="352" priority="46" operator="notEqual">
      <formula>0</formula>
    </cfRule>
  </conditionalFormatting>
  <conditionalFormatting sqref="H164">
    <cfRule type="cellIs" dxfId="351" priority="45" operator="notEqual">
      <formula>0</formula>
    </cfRule>
  </conditionalFormatting>
  <conditionalFormatting sqref="H179">
    <cfRule type="cellIs" dxfId="350" priority="33" operator="notEqual">
      <formula>0</formula>
    </cfRule>
  </conditionalFormatting>
  <conditionalFormatting sqref="F64">
    <cfRule type="expression" dxfId="349" priority="31" stopIfTrue="1">
      <formula>an_aus_darlehen1=0</formula>
    </cfRule>
  </conditionalFormatting>
  <conditionalFormatting sqref="G64">
    <cfRule type="expression" dxfId="348" priority="30" stopIfTrue="1">
      <formula>an_aus_darlehen1=0</formula>
    </cfRule>
  </conditionalFormatting>
  <conditionalFormatting sqref="F75">
    <cfRule type="expression" dxfId="347" priority="26" stopIfTrue="1">
      <formula>an_aus_darlehen1=0</formula>
    </cfRule>
  </conditionalFormatting>
  <conditionalFormatting sqref="F76">
    <cfRule type="expression" dxfId="346" priority="25" stopIfTrue="1">
      <formula>an_aus_darlehen1=0</formula>
    </cfRule>
  </conditionalFormatting>
  <conditionalFormatting sqref="F78">
    <cfRule type="expression" dxfId="345" priority="24" stopIfTrue="1">
      <formula>an_aus_darlehen1=0</formula>
    </cfRule>
  </conditionalFormatting>
  <conditionalFormatting sqref="F66:F72 F75:F78 H75 F64:G64 H78">
    <cfRule type="expression" dxfId="344" priority="21" stopIfTrue="1">
      <formula>$F$63=0</formula>
    </cfRule>
  </conditionalFormatting>
  <conditionalFormatting sqref="F77">
    <cfRule type="expression" dxfId="343" priority="20" stopIfTrue="1">
      <formula>an_aus_darlehen1=0</formula>
    </cfRule>
  </conditionalFormatting>
  <conditionalFormatting sqref="F83">
    <cfRule type="expression" dxfId="342" priority="17" stopIfTrue="1">
      <formula>$F$82=1</formula>
    </cfRule>
  </conditionalFormatting>
  <conditionalFormatting sqref="F155">
    <cfRule type="expression" dxfId="341" priority="14" stopIfTrue="1">
      <formula>$F$154=0</formula>
    </cfRule>
  </conditionalFormatting>
  <conditionalFormatting sqref="F156">
    <cfRule type="expression" dxfId="340" priority="13" stopIfTrue="1">
      <formula>$F$154=0</formula>
    </cfRule>
  </conditionalFormatting>
  <conditionalFormatting sqref="G155">
    <cfRule type="expression" dxfId="339" priority="12" stopIfTrue="1">
      <formula>an_aus_lager=0</formula>
    </cfRule>
  </conditionalFormatting>
  <conditionalFormatting sqref="G156">
    <cfRule type="expression" dxfId="338" priority="11" stopIfTrue="1">
      <formula>an_aus_lager=0</formula>
    </cfRule>
  </conditionalFormatting>
  <conditionalFormatting sqref="D3">
    <cfRule type="cellIs" dxfId="337" priority="5" operator="notEqual">
      <formula>0</formula>
    </cfRule>
  </conditionalFormatting>
  <conditionalFormatting sqref="H174">
    <cfRule type="cellIs" dxfId="336" priority="2" operator="notEqual">
      <formula>0</formula>
    </cfRule>
  </conditionalFormatting>
  <conditionalFormatting sqref="H175">
    <cfRule type="cellIs" dxfId="335" priority="1" operator="notEqual">
      <formula>0</formula>
    </cfRule>
  </conditionalFormatting>
  <dataValidations disablePrompts="1" count="13">
    <dataValidation type="custom" allowBlank="1" showErrorMessage="1" errorTitle="Eingabebeschränkung" error="Bitte ersten Tag eines Monats eingeben" sqref="F16" xr:uid="{00000000-0002-0000-0A00-000000000000}">
      <formula1>DAY(Startdatum)=1</formula1>
    </dataValidation>
    <dataValidation type="list" allowBlank="1" showInputMessage="1" showErrorMessage="1" sqref="F63 F82 F154 I56" xr:uid="{00000000-0002-0000-0A00-000002000000}">
      <formula1>"1,0"</formula1>
    </dataValidation>
    <dataValidation type="whole" allowBlank="1" showInputMessage="1" showErrorMessage="1" errorTitle="Begrenzung" error="Wert muss minimal 1 Monat sein und darf maximal 12 Monate betragen" promptTitle="Achtung" prompt="Maximal 12 Monate ab Planungsbeginn." sqref="F66" xr:uid="{00000000-0002-0000-0A00-000003000000}">
      <formula1>1</formula1>
      <formula2>12</formula2>
    </dataValidation>
    <dataValidation type="list" allowBlank="1" showInputMessage="1" showErrorMessage="1" sqref="H114:H116" xr:uid="{00000000-0002-0000-0A00-000004000000}">
      <formula1>Satz_MwSt</formula1>
    </dataValidation>
    <dataValidation type="whole" allowBlank="1" showInputMessage="1" showErrorMessage="1" errorTitle="Achtung" error="Laufzeit mindest. 1 Jahr und maximal 50 Jahre" sqref="F68" xr:uid="{00000000-0002-0000-0A00-000005000000}">
      <formula1>1</formula1>
      <formula2>50</formula2>
    </dataValidation>
    <dataValidation type="whole" allowBlank="1" showInputMessage="1" showErrorMessage="1" errorTitle="Achtung" error="1 bis 4 Jahre, d.h. Gesamtplanungshorizont maximal 5 komplette Jahre (sofern Startdatum 1. Januar)" sqref="F17" xr:uid="{00000000-0002-0000-0A00-00000B000000}">
      <formula1>1</formula1>
      <formula2>4</formula2>
    </dataValidation>
    <dataValidation type="whole" allowBlank="1" showInputMessage="1" showErrorMessage="1" errorTitle="Achtung" error="Nur ganze Werte zwischen 1 und 24 Monaten !" sqref="K135 K145" xr:uid="{00000000-0002-0000-0A00-00000C000000}">
      <formula1>1</formula1>
      <formula2>24</formula2>
    </dataValidation>
    <dataValidation type="decimal" operator="greaterThanOrEqual" allowBlank="1" showInputMessage="1" showErrorMessage="1" errorTitle="Achtung" error="Werte positiv eingeben !" sqref="F141 F144:F145 F131:F132 F134:F136" xr:uid="{00000000-0002-0000-0A00-00000D000000}">
      <formula1>0</formula1>
    </dataValidation>
    <dataValidation showErrorMessage="1" sqref="F13" xr:uid="{00000000-0002-0000-0A00-00000E000000}"/>
    <dataValidation type="list" allowBlank="1" showInputMessage="1" showErrorMessage="1" sqref="F122" xr:uid="{00000000-0002-0000-0A00-000011000000}">
      <formula1>Monate</formula1>
    </dataValidation>
    <dataValidation type="list" allowBlank="1" showInputMessage="1" showErrorMessage="1" sqref="I58" xr:uid="{00000000-0002-0000-0A00-000012000000}">
      <formula1>Periodenbeginn</formula1>
    </dataValidation>
    <dataValidation type="whole" allowBlank="1" showInputMessage="1" showErrorMessage="1" errorTitle="Achtung" error="Optionen für ersten Zahlungstermin:_x000a_1 = Jan_x000a_2 = Feb_x000a_3 = Mär" sqref="F121" xr:uid="{E429B048-56C3-4A9D-A6B7-ED2CCBD8D5CF}">
      <formula1>1</formula1>
      <formula2>3</formula2>
    </dataValidation>
    <dataValidation type="custom" allowBlank="1" showErrorMessage="1" errorTitle="Achtung" error="Nur Quartale möglich, also 3, 6, 9 etc. Monate" promptTitle="Beachten" sqref="F69" xr:uid="{4251F5E5-77E0-43C5-86AA-D2E2F7FF1389}">
      <formula1>MOD(F69,3)=0</formula1>
    </dataValidation>
  </dataValidations>
  <hyperlinks>
    <hyperlink ref="E3" location="Fehlerkontrolle" display="Zur Fehleranalyse" xr:uid="{00000000-0004-0000-0A00-000000000000}"/>
    <hyperlink ref="E2" location="Index!A1" display="Zum Inhaltsverzeichnis" xr:uid="{00000000-0004-0000-0A00-000001000000}"/>
    <hyperlink ref="E163" location="FK_01" display="zur Kontrollzelle" xr:uid="{00000000-0004-0000-0A00-000002000000}"/>
    <hyperlink ref="H13" r:id="rId1" xr:uid="{00000000-0004-0000-0A00-000005000000}"/>
    <hyperlink ref="E164:E166" location="FK_01" display="zur Kontrollzelle" xr:uid="{00000000-0004-0000-0A00-000007000000}"/>
    <hyperlink ref="E166" location="FK_05" display="zur Kontrollzelle" xr:uid="{00000000-0004-0000-0A00-000008000000}"/>
    <hyperlink ref="E165" location="FK_04" display="zur Kontrollzelle" xr:uid="{00000000-0004-0000-0A00-000009000000}"/>
    <hyperlink ref="E164" location="FK_03" display="zur Kontrollzelle" xr:uid="{00000000-0004-0000-0A00-00000A000000}"/>
    <hyperlink ref="E167:E178" location="FK_01" display="zur Kontrollzelle" xr:uid="{00000000-0004-0000-0A00-00000B000000}"/>
    <hyperlink ref="E167" location="FK_06" display="zur Kontrollzelle" xr:uid="{00000000-0004-0000-0A00-00000D000000}"/>
    <hyperlink ref="E168" location="FK_07" display="zur Kontrollzelle" xr:uid="{00000000-0004-0000-0A00-00000E000000}"/>
    <hyperlink ref="E169" location="FK_08" display="zur Kontrollzelle" xr:uid="{00000000-0004-0000-0A00-00000F000000}"/>
    <hyperlink ref="E170" location="FK_09" display="zur Kontrollzelle" xr:uid="{00000000-0004-0000-0A00-000010000000}"/>
    <hyperlink ref="E171" location="FK_10" display="zur Kontrollzelle" xr:uid="{00000000-0004-0000-0A00-000011000000}"/>
    <hyperlink ref="E172" location="FK_11" display="zur Kontrollzelle" xr:uid="{00000000-0004-0000-0A00-000012000000}"/>
    <hyperlink ref="E173" location="FK_12" display="zur Kontrollzelle" xr:uid="{00000000-0004-0000-0A00-000014000000}"/>
    <hyperlink ref="E176" location="FK_13" display="zur Kontrollzelle" xr:uid="{00000000-0004-0000-0A00-000015000000}"/>
    <hyperlink ref="E177" location="FK_14" display="zur Kontrollzelle" xr:uid="{00000000-0004-0000-0A00-000016000000}"/>
    <hyperlink ref="E178" location="FK_15" display="zur Kontrollzelle" xr:uid="{00000000-0004-0000-0A00-000017000000}"/>
    <hyperlink ref="E174" location="FK_16" display="zur Kontrollzelle" xr:uid="{5F926D03-B1CB-44A1-B87B-B625CEC910EF}"/>
    <hyperlink ref="E175" location="FK_17" display="zur Kontrollzelle" xr:uid="{5361A88C-CF9C-4B41-8898-7100F644278F}"/>
  </hyperlinks>
  <printOptions horizontalCentered="1"/>
  <pageMargins left="0.70866141732283472" right="0.70866141732283472" top="0.59055118110236227" bottom="0.59055118110236227" header="0.31496062992125984" footer="0.31496062992125984"/>
  <pageSetup paperSize="9" scale="67" fitToHeight="6" orientation="landscape" r:id="rId2"/>
  <headerFooter>
    <oddFooter>&amp;LEine Vorlage von www.financial-modelling-videos.de&amp;C&amp;A&amp;RSeite &amp;P von &amp;N</oddFooter>
  </headerFooter>
  <rowBreaks count="4" manualBreakCount="4">
    <brk id="39" min="1" max="11" man="1"/>
    <brk id="79" min="1" max="11" man="1"/>
    <brk id="118" min="1" max="11" man="1"/>
    <brk id="157" min="1" max="11" man="1"/>
  </rowBreaks>
  <drawing r:id="rId3"/>
  <legacyDrawing r:id="rId4"/>
  <legacyDrawingHF r:id="rId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Umsatz">
    <tabColor rgb="FFFFFF00"/>
  </sheetPr>
  <dimension ref="A1:NE69"/>
  <sheetViews>
    <sheetView showGridLines="0" zoomScale="130" zoomScaleNormal="130" workbookViewId="0">
      <pane xSplit="9" ySplit="6" topLeftCell="J7" activePane="bottomRight" state="frozenSplit"/>
      <selection activeCell="F23" sqref="F23"/>
      <selection pane="topRight" activeCell="F23" sqref="F23"/>
      <selection pane="bottomLeft" activeCell="F23" sqref="F23"/>
      <selection pane="bottomRight" activeCell="J7" sqref="J7"/>
    </sheetView>
  </sheetViews>
  <sheetFormatPr baseColWidth="10" defaultColWidth="0" defaultRowHeight="12.75" outlineLevelRow="2"/>
  <cols>
    <col min="1" max="1" width="4.140625" style="123" customWidth="1"/>
    <col min="2" max="2" width="4.85546875" style="123" customWidth="1"/>
    <col min="3" max="3" width="49.42578125" style="123" customWidth="1"/>
    <col min="4" max="5" width="16.7109375" style="123" customWidth="1"/>
    <col min="6" max="6" width="8.7109375" style="123" customWidth="1"/>
    <col min="7" max="8" width="4" style="123" customWidth="1"/>
    <col min="9" max="9" width="13.7109375" style="123" customWidth="1"/>
    <col min="10" max="73" width="11.42578125" style="123" customWidth="1"/>
    <col min="74" max="369" width="0" style="123" hidden="1" customWidth="1"/>
    <col min="370" max="16384" width="11.42578125" style="123" hidden="1"/>
  </cols>
  <sheetData>
    <row r="1" spans="1:73" ht="20.25">
      <c r="A1" s="42" t="s">
        <v>250</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row>
    <row r="2" spans="1:73" ht="17.25" customHeight="1">
      <c r="A2" s="135"/>
      <c r="B2" s="135"/>
      <c r="C2" s="253" t="str">
        <f>Timing!C2</f>
        <v>Modell: Fiktive 5 Jahres-Finanzplanung</v>
      </c>
      <c r="D2" s="253"/>
      <c r="E2" s="260" t="s">
        <v>180</v>
      </c>
      <c r="F2" s="135"/>
      <c r="G2" s="135"/>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row>
    <row r="3" spans="1:73" ht="17.25" customHeight="1">
      <c r="A3" s="135"/>
      <c r="B3" s="135"/>
      <c r="C3" s="253" t="s">
        <v>745</v>
      </c>
      <c r="D3" s="48">
        <v>0</v>
      </c>
      <c r="E3" s="260" t="s">
        <v>181</v>
      </c>
      <c r="F3" s="135"/>
      <c r="G3" s="261"/>
      <c r="H3" s="261"/>
      <c r="I3" s="257"/>
      <c r="J3" s="262"/>
      <c r="K3" s="227"/>
      <c r="L3" s="262"/>
      <c r="M3" s="227"/>
      <c r="N3" s="262"/>
      <c r="O3" s="227"/>
      <c r="P3" s="262"/>
      <c r="Q3" s="227"/>
      <c r="R3" s="262"/>
      <c r="S3" s="227"/>
      <c r="T3" s="262"/>
      <c r="U3" s="227"/>
      <c r="V3" s="262"/>
      <c r="W3" s="227"/>
      <c r="X3" s="262"/>
      <c r="Y3" s="227"/>
      <c r="Z3" s="262"/>
      <c r="AA3" s="227"/>
      <c r="AB3" s="262"/>
      <c r="AC3" s="227"/>
      <c r="AD3" s="262"/>
      <c r="AE3" s="227"/>
      <c r="AF3" s="262"/>
      <c r="AG3" s="227"/>
      <c r="AH3" s="262"/>
      <c r="AI3" s="227"/>
      <c r="AJ3" s="262"/>
      <c r="AK3" s="227"/>
      <c r="AL3" s="262"/>
      <c r="AM3" s="227"/>
      <c r="AN3" s="262"/>
      <c r="AO3" s="227"/>
      <c r="AP3" s="262"/>
      <c r="AQ3" s="227"/>
      <c r="AR3" s="262"/>
      <c r="AS3" s="227"/>
      <c r="AT3" s="262"/>
      <c r="AU3" s="227"/>
      <c r="AV3" s="262"/>
      <c r="AW3" s="227"/>
      <c r="AX3" s="262"/>
      <c r="AY3" s="227"/>
      <c r="AZ3" s="262"/>
      <c r="BA3" s="227"/>
      <c r="BB3" s="262"/>
      <c r="BC3" s="227"/>
      <c r="BD3" s="262"/>
      <c r="BE3" s="227"/>
      <c r="BF3" s="262"/>
      <c r="BG3" s="227"/>
      <c r="BH3" s="262"/>
      <c r="BI3" s="227"/>
      <c r="BJ3" s="262"/>
      <c r="BK3" s="227"/>
      <c r="BL3" s="262"/>
      <c r="BM3" s="227"/>
      <c r="BN3" s="262"/>
      <c r="BO3" s="262"/>
      <c r="BP3" s="262"/>
      <c r="BQ3" s="262"/>
      <c r="BR3" s="262"/>
      <c r="BS3" s="227"/>
      <c r="BT3" s="262"/>
      <c r="BU3" s="227"/>
    </row>
    <row r="4" spans="1:73" ht="17.25" customHeight="1">
      <c r="A4" s="135"/>
      <c r="B4" s="254"/>
      <c r="C4" s="255" t="s">
        <v>118</v>
      </c>
      <c r="D4" s="258"/>
      <c r="E4" s="258"/>
      <c r="F4" s="258"/>
      <c r="G4" s="259"/>
      <c r="H4" s="257"/>
      <c r="I4" s="257"/>
      <c r="J4" s="369">
        <v>44621</v>
      </c>
      <c r="K4" s="369">
        <v>44652</v>
      </c>
      <c r="L4" s="369">
        <v>44682</v>
      </c>
      <c r="M4" s="369">
        <v>44713</v>
      </c>
      <c r="N4" s="369">
        <v>44743</v>
      </c>
      <c r="O4" s="369">
        <v>44774</v>
      </c>
      <c r="P4" s="369">
        <v>44805</v>
      </c>
      <c r="Q4" s="369">
        <v>44835</v>
      </c>
      <c r="R4" s="369">
        <v>44866</v>
      </c>
      <c r="S4" s="369">
        <v>44896</v>
      </c>
      <c r="T4" s="369">
        <v>44927</v>
      </c>
      <c r="U4" s="369">
        <v>44958</v>
      </c>
      <c r="V4" s="369">
        <v>44986</v>
      </c>
      <c r="W4" s="369">
        <v>45017</v>
      </c>
      <c r="X4" s="369">
        <v>45047</v>
      </c>
      <c r="Y4" s="369">
        <v>45078</v>
      </c>
      <c r="Z4" s="369">
        <v>45108</v>
      </c>
      <c r="AA4" s="369">
        <v>45139</v>
      </c>
      <c r="AB4" s="369">
        <v>45170</v>
      </c>
      <c r="AC4" s="369">
        <v>45200</v>
      </c>
      <c r="AD4" s="369">
        <v>45231</v>
      </c>
      <c r="AE4" s="369">
        <v>45261</v>
      </c>
      <c r="AF4" s="369">
        <v>45292</v>
      </c>
      <c r="AG4" s="369">
        <v>45323</v>
      </c>
      <c r="AH4" s="369">
        <v>45352</v>
      </c>
      <c r="AI4" s="369">
        <v>45383</v>
      </c>
      <c r="AJ4" s="369">
        <v>45413</v>
      </c>
      <c r="AK4" s="369">
        <v>45444</v>
      </c>
      <c r="AL4" s="369">
        <v>45474</v>
      </c>
      <c r="AM4" s="369">
        <v>45505</v>
      </c>
      <c r="AN4" s="369">
        <v>45536</v>
      </c>
      <c r="AO4" s="369">
        <v>45566</v>
      </c>
      <c r="AP4" s="369">
        <v>45597</v>
      </c>
      <c r="AQ4" s="369">
        <v>45627</v>
      </c>
      <c r="AR4" s="369">
        <v>45658</v>
      </c>
      <c r="AS4" s="369">
        <v>45689</v>
      </c>
      <c r="AT4" s="369">
        <v>45717</v>
      </c>
      <c r="AU4" s="369">
        <v>45748</v>
      </c>
      <c r="AV4" s="369">
        <v>45778</v>
      </c>
      <c r="AW4" s="369">
        <v>45809</v>
      </c>
      <c r="AX4" s="369">
        <v>45839</v>
      </c>
      <c r="AY4" s="369">
        <v>45870</v>
      </c>
      <c r="AZ4" s="369">
        <v>45901</v>
      </c>
      <c r="BA4" s="369">
        <v>45931</v>
      </c>
      <c r="BB4" s="369">
        <v>45962</v>
      </c>
      <c r="BC4" s="369">
        <v>45992</v>
      </c>
      <c r="BD4" s="369">
        <v>46023</v>
      </c>
      <c r="BE4" s="369">
        <v>46054</v>
      </c>
      <c r="BF4" s="369">
        <v>46082</v>
      </c>
      <c r="BG4" s="369">
        <v>46113</v>
      </c>
      <c r="BH4" s="369">
        <v>46143</v>
      </c>
      <c r="BI4" s="369">
        <v>46174</v>
      </c>
      <c r="BJ4" s="369">
        <v>46204</v>
      </c>
      <c r="BK4" s="369">
        <v>46235</v>
      </c>
      <c r="BL4" s="369">
        <v>46266</v>
      </c>
      <c r="BM4" s="369">
        <v>46296</v>
      </c>
      <c r="BN4" s="369">
        <v>46327</v>
      </c>
      <c r="BO4" s="369">
        <v>46357</v>
      </c>
      <c r="BP4" s="369">
        <v>46388</v>
      </c>
      <c r="BQ4" s="369">
        <v>46419</v>
      </c>
      <c r="BR4" s="369">
        <v>46447</v>
      </c>
      <c r="BS4" s="369">
        <v>46478</v>
      </c>
      <c r="BT4" s="369">
        <v>46508</v>
      </c>
      <c r="BU4" s="369">
        <v>46539</v>
      </c>
    </row>
    <row r="5" spans="1:73" ht="17.25" customHeight="1">
      <c r="A5" s="135"/>
      <c r="B5" s="135"/>
      <c r="C5" s="255" t="s">
        <v>119</v>
      </c>
      <c r="D5" s="81" t="s">
        <v>120</v>
      </c>
      <c r="E5" s="11" t="s">
        <v>121</v>
      </c>
      <c r="F5" s="258"/>
      <c r="G5" s="259"/>
      <c r="H5" s="257"/>
      <c r="I5" s="86">
        <v>44620</v>
      </c>
      <c r="J5" s="370">
        <v>44651</v>
      </c>
      <c r="K5" s="370">
        <v>44681</v>
      </c>
      <c r="L5" s="370">
        <v>44712</v>
      </c>
      <c r="M5" s="370">
        <v>44742</v>
      </c>
      <c r="N5" s="370">
        <v>44773</v>
      </c>
      <c r="O5" s="370">
        <v>44804</v>
      </c>
      <c r="P5" s="370">
        <v>44834</v>
      </c>
      <c r="Q5" s="370">
        <v>44865</v>
      </c>
      <c r="R5" s="370">
        <v>44895</v>
      </c>
      <c r="S5" s="370">
        <v>44926</v>
      </c>
      <c r="T5" s="370">
        <v>44957</v>
      </c>
      <c r="U5" s="370">
        <v>44985</v>
      </c>
      <c r="V5" s="370">
        <v>45016</v>
      </c>
      <c r="W5" s="370">
        <v>45046</v>
      </c>
      <c r="X5" s="370">
        <v>45077</v>
      </c>
      <c r="Y5" s="370">
        <v>45107</v>
      </c>
      <c r="Z5" s="370">
        <v>45138</v>
      </c>
      <c r="AA5" s="370">
        <v>45169</v>
      </c>
      <c r="AB5" s="370">
        <v>45199</v>
      </c>
      <c r="AC5" s="370">
        <v>45230</v>
      </c>
      <c r="AD5" s="370">
        <v>45260</v>
      </c>
      <c r="AE5" s="370">
        <v>45291</v>
      </c>
      <c r="AF5" s="370">
        <v>45322</v>
      </c>
      <c r="AG5" s="370">
        <v>45351</v>
      </c>
      <c r="AH5" s="370">
        <v>45382</v>
      </c>
      <c r="AI5" s="370">
        <v>45412</v>
      </c>
      <c r="AJ5" s="370">
        <v>45443</v>
      </c>
      <c r="AK5" s="370">
        <v>45473</v>
      </c>
      <c r="AL5" s="370">
        <v>45504</v>
      </c>
      <c r="AM5" s="370">
        <v>45535</v>
      </c>
      <c r="AN5" s="370">
        <v>45565</v>
      </c>
      <c r="AO5" s="370">
        <v>45596</v>
      </c>
      <c r="AP5" s="370">
        <v>45626</v>
      </c>
      <c r="AQ5" s="370">
        <v>45657</v>
      </c>
      <c r="AR5" s="370">
        <v>45688</v>
      </c>
      <c r="AS5" s="370">
        <v>45716</v>
      </c>
      <c r="AT5" s="370">
        <v>45747</v>
      </c>
      <c r="AU5" s="370">
        <v>45777</v>
      </c>
      <c r="AV5" s="370">
        <v>45808</v>
      </c>
      <c r="AW5" s="370">
        <v>45838</v>
      </c>
      <c r="AX5" s="370">
        <v>45869</v>
      </c>
      <c r="AY5" s="370">
        <v>45900</v>
      </c>
      <c r="AZ5" s="370">
        <v>45930</v>
      </c>
      <c r="BA5" s="370">
        <v>45961</v>
      </c>
      <c r="BB5" s="370">
        <v>45991</v>
      </c>
      <c r="BC5" s="370">
        <v>46022</v>
      </c>
      <c r="BD5" s="370">
        <v>46053</v>
      </c>
      <c r="BE5" s="370">
        <v>46081</v>
      </c>
      <c r="BF5" s="370">
        <v>46112</v>
      </c>
      <c r="BG5" s="370">
        <v>46142</v>
      </c>
      <c r="BH5" s="370">
        <v>46173</v>
      </c>
      <c r="BI5" s="370">
        <v>46203</v>
      </c>
      <c r="BJ5" s="370">
        <v>46234</v>
      </c>
      <c r="BK5" s="370">
        <v>46265</v>
      </c>
      <c r="BL5" s="370">
        <v>46295</v>
      </c>
      <c r="BM5" s="370">
        <v>46326</v>
      </c>
      <c r="BN5" s="370">
        <v>46356</v>
      </c>
      <c r="BO5" s="370">
        <v>46387</v>
      </c>
      <c r="BP5" s="370">
        <v>46418</v>
      </c>
      <c r="BQ5" s="370">
        <v>46446</v>
      </c>
      <c r="BR5" s="370">
        <v>46477</v>
      </c>
      <c r="BS5" s="370">
        <v>46507</v>
      </c>
      <c r="BT5" s="370">
        <v>46538</v>
      </c>
      <c r="BU5" s="370">
        <v>46568</v>
      </c>
    </row>
    <row r="6" spans="1:73" ht="17.25" customHeight="1">
      <c r="A6" s="256"/>
      <c r="B6" s="256"/>
      <c r="C6" s="257" t="s">
        <v>223</v>
      </c>
      <c r="D6" s="371">
        <v>44621</v>
      </c>
      <c r="E6" s="371">
        <v>46387</v>
      </c>
      <c r="F6" s="257"/>
      <c r="G6" s="259"/>
      <c r="H6" s="257"/>
      <c r="I6" s="88">
        <v>58</v>
      </c>
      <c r="J6" s="30">
        <v>1</v>
      </c>
      <c r="K6" s="30">
        <v>1</v>
      </c>
      <c r="L6" s="30">
        <v>1</v>
      </c>
      <c r="M6" s="30">
        <v>1</v>
      </c>
      <c r="N6" s="30">
        <v>1</v>
      </c>
      <c r="O6" s="30">
        <v>1</v>
      </c>
      <c r="P6" s="30">
        <v>1</v>
      </c>
      <c r="Q6" s="30">
        <v>1</v>
      </c>
      <c r="R6" s="30">
        <v>1</v>
      </c>
      <c r="S6" s="30">
        <v>1</v>
      </c>
      <c r="T6" s="30">
        <v>1</v>
      </c>
      <c r="U6" s="30">
        <v>1</v>
      </c>
      <c r="V6" s="30">
        <v>1</v>
      </c>
      <c r="W6" s="30">
        <v>1</v>
      </c>
      <c r="X6" s="30">
        <v>1</v>
      </c>
      <c r="Y6" s="30">
        <v>1</v>
      </c>
      <c r="Z6" s="30">
        <v>1</v>
      </c>
      <c r="AA6" s="30">
        <v>1</v>
      </c>
      <c r="AB6" s="30">
        <v>1</v>
      </c>
      <c r="AC6" s="30">
        <v>1</v>
      </c>
      <c r="AD6" s="30">
        <v>1</v>
      </c>
      <c r="AE6" s="30">
        <v>1</v>
      </c>
      <c r="AF6" s="30">
        <v>1</v>
      </c>
      <c r="AG6" s="30">
        <v>1</v>
      </c>
      <c r="AH6" s="30">
        <v>1</v>
      </c>
      <c r="AI6" s="30">
        <v>1</v>
      </c>
      <c r="AJ6" s="30">
        <v>1</v>
      </c>
      <c r="AK6" s="30">
        <v>1</v>
      </c>
      <c r="AL6" s="30">
        <v>1</v>
      </c>
      <c r="AM6" s="30">
        <v>1</v>
      </c>
      <c r="AN6" s="30">
        <v>1</v>
      </c>
      <c r="AO6" s="30">
        <v>1</v>
      </c>
      <c r="AP6" s="30">
        <v>1</v>
      </c>
      <c r="AQ6" s="30">
        <v>1</v>
      </c>
      <c r="AR6" s="30">
        <v>1</v>
      </c>
      <c r="AS6" s="30">
        <v>1</v>
      </c>
      <c r="AT6" s="30">
        <v>1</v>
      </c>
      <c r="AU6" s="30">
        <v>1</v>
      </c>
      <c r="AV6" s="30">
        <v>1</v>
      </c>
      <c r="AW6" s="30">
        <v>1</v>
      </c>
      <c r="AX6" s="30">
        <v>1</v>
      </c>
      <c r="AY6" s="30">
        <v>1</v>
      </c>
      <c r="AZ6" s="30">
        <v>1</v>
      </c>
      <c r="BA6" s="30">
        <v>1</v>
      </c>
      <c r="BB6" s="30">
        <v>1</v>
      </c>
      <c r="BC6" s="30">
        <v>1</v>
      </c>
      <c r="BD6" s="30">
        <v>1</v>
      </c>
      <c r="BE6" s="30">
        <v>1</v>
      </c>
      <c r="BF6" s="30">
        <v>1</v>
      </c>
      <c r="BG6" s="30">
        <v>1</v>
      </c>
      <c r="BH6" s="30">
        <v>1</v>
      </c>
      <c r="BI6" s="30">
        <v>1</v>
      </c>
      <c r="BJ6" s="30">
        <v>1</v>
      </c>
      <c r="BK6" s="30">
        <v>1</v>
      </c>
      <c r="BL6" s="30">
        <v>1</v>
      </c>
      <c r="BM6" s="30">
        <v>1</v>
      </c>
      <c r="BN6" s="30">
        <v>1</v>
      </c>
      <c r="BO6" s="30">
        <v>1</v>
      </c>
      <c r="BP6" s="30">
        <v>0</v>
      </c>
      <c r="BQ6" s="30">
        <v>0</v>
      </c>
      <c r="BR6" s="30">
        <v>0</v>
      </c>
      <c r="BS6" s="30">
        <v>0</v>
      </c>
      <c r="BT6" s="30">
        <v>0</v>
      </c>
      <c r="BU6" s="30">
        <v>0</v>
      </c>
    </row>
    <row r="7" spans="1:73">
      <c r="A7" s="132"/>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row>
    <row r="8" spans="1:73" ht="21.75" customHeight="1" thickBot="1">
      <c r="A8" s="158"/>
      <c r="B8" s="158"/>
      <c r="C8" s="158" t="s">
        <v>250</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row>
    <row r="9" spans="1:73" ht="31.5" customHeight="1" outlineLevel="1">
      <c r="A9" s="132"/>
      <c r="B9" s="142" t="s">
        <v>197</v>
      </c>
      <c r="C9" s="142" t="s">
        <v>382</v>
      </c>
      <c r="D9" s="132"/>
      <c r="E9" s="242" t="s">
        <v>581</v>
      </c>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row>
    <row r="10" spans="1:73" ht="17.25" customHeight="1" outlineLevel="2">
      <c r="A10" s="132"/>
      <c r="B10" s="132"/>
      <c r="C10" s="313" t="s">
        <v>512</v>
      </c>
      <c r="D10" s="345" t="s">
        <v>6</v>
      </c>
      <c r="E10" s="252" t="s">
        <v>576</v>
      </c>
      <c r="F10" s="344">
        <v>0.19</v>
      </c>
      <c r="G10" s="132"/>
      <c r="H10" s="132"/>
      <c r="I10" s="90">
        <v>5260336.0249367328</v>
      </c>
      <c r="J10" s="313">
        <v>5000</v>
      </c>
      <c r="K10" s="313">
        <v>35000</v>
      </c>
      <c r="L10" s="313">
        <v>10000</v>
      </c>
      <c r="M10" s="313">
        <v>5000</v>
      </c>
      <c r="N10" s="313">
        <v>750</v>
      </c>
      <c r="O10" s="313">
        <v>45000</v>
      </c>
      <c r="P10" s="313">
        <v>70000</v>
      </c>
      <c r="Q10" s="313">
        <v>35000</v>
      </c>
      <c r="R10" s="313">
        <v>55000</v>
      </c>
      <c r="S10" s="313">
        <v>60000</v>
      </c>
      <c r="T10" s="313">
        <v>75000</v>
      </c>
      <c r="U10" s="313">
        <v>76500</v>
      </c>
      <c r="V10" s="313">
        <v>78030</v>
      </c>
      <c r="W10" s="313">
        <v>79590.600000000006</v>
      </c>
      <c r="X10" s="313">
        <v>81182.412000000011</v>
      </c>
      <c r="Y10" s="313">
        <v>82806.060240000006</v>
      </c>
      <c r="Z10" s="313">
        <v>84462.181444800008</v>
      </c>
      <c r="AA10" s="313">
        <v>86151.425073696009</v>
      </c>
      <c r="AB10" s="313">
        <v>87874.45357516993</v>
      </c>
      <c r="AC10" s="313">
        <v>88753.198110921629</v>
      </c>
      <c r="AD10" s="313">
        <v>89640.730092030848</v>
      </c>
      <c r="AE10" s="313">
        <v>90537.137392951161</v>
      </c>
      <c r="AF10" s="313">
        <v>91442.508766880666</v>
      </c>
      <c r="AG10" s="313">
        <v>92356.933854549468</v>
      </c>
      <c r="AH10" s="313">
        <v>93280.503193094963</v>
      </c>
      <c r="AI10" s="313">
        <v>94213.308225025918</v>
      </c>
      <c r="AJ10" s="313">
        <v>95155.441307276182</v>
      </c>
      <c r="AK10" s="313">
        <v>96106.995720348947</v>
      </c>
      <c r="AL10" s="313">
        <v>97068.06567755244</v>
      </c>
      <c r="AM10" s="313">
        <v>98038.746334327967</v>
      </c>
      <c r="AN10" s="313">
        <v>99019.133797671253</v>
      </c>
      <c r="AO10" s="313">
        <v>100009.32513564796</v>
      </c>
      <c r="AP10" s="313">
        <v>101009.41838700444</v>
      </c>
      <c r="AQ10" s="313">
        <v>102019.51257087447</v>
      </c>
      <c r="AR10" s="313">
        <v>103039.70769658322</v>
      </c>
      <c r="AS10" s="313">
        <v>104070.10477354906</v>
      </c>
      <c r="AT10" s="313">
        <v>105110.80582128455</v>
      </c>
      <c r="AU10" s="313">
        <v>106161.9138794974</v>
      </c>
      <c r="AV10" s="313">
        <v>107223.53301829238</v>
      </c>
      <c r="AW10" s="313">
        <v>108295.76834847531</v>
      </c>
      <c r="AX10" s="313">
        <v>109378.72603196006</v>
      </c>
      <c r="AY10" s="313">
        <v>110472.51329227966</v>
      </c>
      <c r="AZ10" s="313">
        <v>111577.23842520246</v>
      </c>
      <c r="BA10" s="313">
        <v>112693.01080945448</v>
      </c>
      <c r="BB10" s="313">
        <v>113819.94091754903</v>
      </c>
      <c r="BC10" s="313">
        <v>114958.14032672452</v>
      </c>
      <c r="BD10" s="313">
        <v>116107.72172999177</v>
      </c>
      <c r="BE10" s="313">
        <v>117268.79894729168</v>
      </c>
      <c r="BF10" s="313">
        <v>118441.4869367646</v>
      </c>
      <c r="BG10" s="313">
        <v>119625.90180613226</v>
      </c>
      <c r="BH10" s="313">
        <v>120822.16082419358</v>
      </c>
      <c r="BI10" s="313">
        <v>122030.38243243551</v>
      </c>
      <c r="BJ10" s="313">
        <v>123250.68625675986</v>
      </c>
      <c r="BK10" s="313">
        <v>124483.19311932746</v>
      </c>
      <c r="BL10" s="313">
        <v>125728.02505052074</v>
      </c>
      <c r="BM10" s="313">
        <v>126985.30530102595</v>
      </c>
      <c r="BN10" s="313">
        <v>128255.1583540362</v>
      </c>
      <c r="BO10" s="313">
        <v>129537.70993757657</v>
      </c>
      <c r="BP10" s="313">
        <v>130833.08703695233</v>
      </c>
      <c r="BQ10" s="313">
        <v>132141.41790732185</v>
      </c>
      <c r="BR10" s="313">
        <v>133462.83208639506</v>
      </c>
      <c r="BS10" s="313">
        <v>134797.46040725903</v>
      </c>
      <c r="BT10" s="313">
        <v>136145.43501133163</v>
      </c>
      <c r="BU10" s="313">
        <v>137506.88936144495</v>
      </c>
    </row>
    <row r="11" spans="1:73" ht="17.25" customHeight="1" outlineLevel="2">
      <c r="A11" s="132"/>
      <c r="B11" s="132"/>
      <c r="C11" s="313" t="s">
        <v>385</v>
      </c>
      <c r="D11" s="345" t="s">
        <v>6</v>
      </c>
      <c r="E11" s="252" t="s">
        <v>576</v>
      </c>
      <c r="F11" s="344">
        <v>0.19</v>
      </c>
      <c r="G11" s="132"/>
      <c r="H11" s="132"/>
      <c r="I11" s="90">
        <v>0</v>
      </c>
      <c r="J11" s="313"/>
      <c r="K11" s="313"/>
      <c r="L11" s="313"/>
      <c r="M11" s="313"/>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3"/>
      <c r="AV11" s="313"/>
      <c r="AW11" s="313"/>
      <c r="AX11" s="313"/>
      <c r="AY11" s="313"/>
      <c r="AZ11" s="313"/>
      <c r="BA11" s="313"/>
      <c r="BB11" s="313"/>
      <c r="BC11" s="313"/>
      <c r="BD11" s="313"/>
      <c r="BE11" s="313"/>
      <c r="BF11" s="313"/>
      <c r="BG11" s="313"/>
      <c r="BH11" s="313"/>
      <c r="BI11" s="313"/>
      <c r="BJ11" s="313"/>
      <c r="BK11" s="313"/>
      <c r="BL11" s="313"/>
      <c r="BM11" s="313"/>
      <c r="BN11" s="313"/>
      <c r="BO11" s="313"/>
      <c r="BP11" s="313"/>
      <c r="BQ11" s="313"/>
      <c r="BR11" s="313"/>
      <c r="BS11" s="313"/>
      <c r="BT11" s="313"/>
      <c r="BU11" s="313"/>
    </row>
    <row r="12" spans="1:73" s="139" customFormat="1" ht="17.25" customHeight="1" outlineLevel="2">
      <c r="A12" s="132"/>
      <c r="B12" s="132"/>
      <c r="C12" s="313" t="s">
        <v>386</v>
      </c>
      <c r="D12" s="345" t="s">
        <v>6</v>
      </c>
      <c r="E12" s="252" t="s">
        <v>577</v>
      </c>
      <c r="F12" s="344">
        <v>7.0000000000000007E-2</v>
      </c>
      <c r="G12" s="132"/>
      <c r="H12" s="132"/>
      <c r="I12" s="90">
        <v>250</v>
      </c>
      <c r="J12" s="313"/>
      <c r="K12" s="313">
        <v>50</v>
      </c>
      <c r="L12" s="313">
        <v>50</v>
      </c>
      <c r="M12" s="313">
        <v>50</v>
      </c>
      <c r="N12" s="313">
        <v>50</v>
      </c>
      <c r="O12" s="313">
        <v>50</v>
      </c>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3"/>
      <c r="BJ12" s="313"/>
      <c r="BK12" s="313"/>
      <c r="BL12" s="313"/>
      <c r="BM12" s="313"/>
      <c r="BN12" s="313"/>
      <c r="BO12" s="313"/>
      <c r="BP12" s="313"/>
      <c r="BQ12" s="313"/>
      <c r="BR12" s="313"/>
      <c r="BS12" s="313"/>
      <c r="BT12" s="313"/>
      <c r="BU12" s="313"/>
    </row>
    <row r="13" spans="1:73" s="139" customFormat="1" ht="17.25" customHeight="1" outlineLevel="2">
      <c r="A13" s="132"/>
      <c r="B13" s="132"/>
      <c r="C13" s="313" t="s">
        <v>387</v>
      </c>
      <c r="D13" s="345" t="s">
        <v>6</v>
      </c>
      <c r="E13" s="252" t="s">
        <v>575</v>
      </c>
      <c r="F13" s="344">
        <v>0</v>
      </c>
      <c r="G13" s="132"/>
      <c r="H13" s="132"/>
      <c r="I13" s="90">
        <v>0</v>
      </c>
      <c r="J13" s="313"/>
      <c r="K13" s="313"/>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row>
    <row r="14" spans="1:73" s="139" customFormat="1" ht="17.25" customHeight="1" outlineLevel="2">
      <c r="A14" s="132"/>
      <c r="B14" s="132"/>
      <c r="C14" s="346" t="s">
        <v>580</v>
      </c>
      <c r="D14" s="345" t="s">
        <v>6</v>
      </c>
      <c r="E14" s="132"/>
      <c r="F14" s="132"/>
      <c r="G14" s="132"/>
      <c r="H14" s="132"/>
      <c r="I14" s="90">
        <v>5260586.0249367328</v>
      </c>
      <c r="J14" s="347">
        <v>5000</v>
      </c>
      <c r="K14" s="347">
        <v>35050</v>
      </c>
      <c r="L14" s="347">
        <v>10050</v>
      </c>
      <c r="M14" s="347">
        <v>5050</v>
      </c>
      <c r="N14" s="347">
        <v>800</v>
      </c>
      <c r="O14" s="347">
        <v>45050</v>
      </c>
      <c r="P14" s="347">
        <v>70000</v>
      </c>
      <c r="Q14" s="347">
        <v>35000</v>
      </c>
      <c r="R14" s="347">
        <v>55000</v>
      </c>
      <c r="S14" s="347">
        <v>60000</v>
      </c>
      <c r="T14" s="347">
        <v>75000</v>
      </c>
      <c r="U14" s="347">
        <v>76500</v>
      </c>
      <c r="V14" s="347">
        <v>78030</v>
      </c>
      <c r="W14" s="347">
        <v>79590.600000000006</v>
      </c>
      <c r="X14" s="347">
        <v>81182.412000000011</v>
      </c>
      <c r="Y14" s="347">
        <v>82806.060240000006</v>
      </c>
      <c r="Z14" s="347">
        <v>84462.181444800008</v>
      </c>
      <c r="AA14" s="347">
        <v>86151.425073696009</v>
      </c>
      <c r="AB14" s="347">
        <v>87874.45357516993</v>
      </c>
      <c r="AC14" s="347">
        <v>88753.198110921629</v>
      </c>
      <c r="AD14" s="347">
        <v>89640.730092030848</v>
      </c>
      <c r="AE14" s="347">
        <v>90537.137392951161</v>
      </c>
      <c r="AF14" s="347">
        <v>91442.508766880666</v>
      </c>
      <c r="AG14" s="347">
        <v>92356.933854549468</v>
      </c>
      <c r="AH14" s="347">
        <v>93280.503193094963</v>
      </c>
      <c r="AI14" s="347">
        <v>94213.308225025918</v>
      </c>
      <c r="AJ14" s="347">
        <v>95155.441307276182</v>
      </c>
      <c r="AK14" s="347">
        <v>96106.995720348947</v>
      </c>
      <c r="AL14" s="347">
        <v>97068.06567755244</v>
      </c>
      <c r="AM14" s="347">
        <v>98038.746334327967</v>
      </c>
      <c r="AN14" s="347">
        <v>99019.133797671253</v>
      </c>
      <c r="AO14" s="347">
        <v>100009.32513564796</v>
      </c>
      <c r="AP14" s="347">
        <v>101009.41838700444</v>
      </c>
      <c r="AQ14" s="347">
        <v>102019.51257087447</v>
      </c>
      <c r="AR14" s="347">
        <v>103039.70769658322</v>
      </c>
      <c r="AS14" s="347">
        <v>104070.10477354906</v>
      </c>
      <c r="AT14" s="347">
        <v>105110.80582128455</v>
      </c>
      <c r="AU14" s="347">
        <v>106161.9138794974</v>
      </c>
      <c r="AV14" s="347">
        <v>107223.53301829238</v>
      </c>
      <c r="AW14" s="347">
        <v>108295.76834847531</v>
      </c>
      <c r="AX14" s="347">
        <v>109378.72603196006</v>
      </c>
      <c r="AY14" s="347">
        <v>110472.51329227966</v>
      </c>
      <c r="AZ14" s="347">
        <v>111577.23842520246</v>
      </c>
      <c r="BA14" s="347">
        <v>112693.01080945448</v>
      </c>
      <c r="BB14" s="347">
        <v>113819.94091754903</v>
      </c>
      <c r="BC14" s="347">
        <v>114958.14032672452</v>
      </c>
      <c r="BD14" s="347">
        <v>116107.72172999177</v>
      </c>
      <c r="BE14" s="347">
        <v>117268.79894729168</v>
      </c>
      <c r="BF14" s="347">
        <v>118441.4869367646</v>
      </c>
      <c r="BG14" s="347">
        <v>119625.90180613226</v>
      </c>
      <c r="BH14" s="347">
        <v>120822.16082419358</v>
      </c>
      <c r="BI14" s="347">
        <v>122030.38243243551</v>
      </c>
      <c r="BJ14" s="347">
        <v>123250.68625675986</v>
      </c>
      <c r="BK14" s="347">
        <v>124483.19311932746</v>
      </c>
      <c r="BL14" s="347">
        <v>125728.02505052074</v>
      </c>
      <c r="BM14" s="347">
        <v>126985.30530102595</v>
      </c>
      <c r="BN14" s="347">
        <v>128255.1583540362</v>
      </c>
      <c r="BO14" s="347">
        <v>129537.70993757657</v>
      </c>
      <c r="BP14" s="347">
        <v>0</v>
      </c>
      <c r="BQ14" s="347">
        <v>0</v>
      </c>
      <c r="BR14" s="347">
        <v>0</v>
      </c>
      <c r="BS14" s="347">
        <v>0</v>
      </c>
      <c r="BT14" s="347">
        <v>0</v>
      </c>
      <c r="BU14" s="347">
        <v>0</v>
      </c>
    </row>
    <row r="15" spans="1:73" s="139" customFormat="1" ht="17.25" customHeight="1" outlineLevel="2">
      <c r="A15" s="132"/>
      <c r="B15" s="132"/>
      <c r="C15" s="132"/>
      <c r="D15" s="345"/>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row>
    <row r="16" spans="1:73" s="139" customFormat="1" ht="31.5" customHeight="1" outlineLevel="1">
      <c r="A16" s="132"/>
      <c r="B16" s="142" t="s">
        <v>198</v>
      </c>
      <c r="C16" s="142" t="s">
        <v>384</v>
      </c>
      <c r="D16" s="345"/>
      <c r="E16" s="242"/>
      <c r="F16" s="13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row>
    <row r="17" spans="1:73" s="139" customFormat="1" ht="17.25" customHeight="1" outlineLevel="2">
      <c r="A17" s="132"/>
      <c r="B17" s="132"/>
      <c r="C17" s="313" t="s">
        <v>381</v>
      </c>
      <c r="D17" s="345"/>
      <c r="E17" s="132"/>
      <c r="F17" s="132"/>
      <c r="G17" s="132"/>
      <c r="H17" s="132"/>
      <c r="I17" s="132"/>
      <c r="J17" s="132"/>
      <c r="K17" s="132"/>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row>
    <row r="18" spans="1:73" s="139" customFormat="1" ht="17.25" customHeight="1" outlineLevel="2">
      <c r="A18" s="132"/>
      <c r="B18" s="132"/>
      <c r="C18" s="24" t="s">
        <v>390</v>
      </c>
      <c r="D18" s="345" t="s">
        <v>389</v>
      </c>
      <c r="E18" s="132"/>
      <c r="F18" s="132"/>
      <c r="G18" s="132"/>
      <c r="H18" s="132"/>
      <c r="I18" s="90">
        <v>580</v>
      </c>
      <c r="J18" s="244">
        <v>10</v>
      </c>
      <c r="K18" s="244">
        <v>10</v>
      </c>
      <c r="L18" s="244">
        <v>10</v>
      </c>
      <c r="M18" s="244">
        <v>10</v>
      </c>
      <c r="N18" s="244">
        <v>10</v>
      </c>
      <c r="O18" s="244">
        <v>10</v>
      </c>
      <c r="P18" s="244">
        <v>10</v>
      </c>
      <c r="Q18" s="244">
        <v>10</v>
      </c>
      <c r="R18" s="244">
        <v>10</v>
      </c>
      <c r="S18" s="244">
        <v>10</v>
      </c>
      <c r="T18" s="244">
        <v>10</v>
      </c>
      <c r="U18" s="244">
        <v>10</v>
      </c>
      <c r="V18" s="244">
        <v>10</v>
      </c>
      <c r="W18" s="244">
        <v>10</v>
      </c>
      <c r="X18" s="244">
        <v>10</v>
      </c>
      <c r="Y18" s="244">
        <v>10</v>
      </c>
      <c r="Z18" s="244">
        <v>10</v>
      </c>
      <c r="AA18" s="244">
        <v>10</v>
      </c>
      <c r="AB18" s="244">
        <v>10</v>
      </c>
      <c r="AC18" s="244">
        <v>10</v>
      </c>
      <c r="AD18" s="244">
        <v>10</v>
      </c>
      <c r="AE18" s="244">
        <v>10</v>
      </c>
      <c r="AF18" s="244">
        <v>10</v>
      </c>
      <c r="AG18" s="244">
        <v>10</v>
      </c>
      <c r="AH18" s="244">
        <v>10</v>
      </c>
      <c r="AI18" s="244">
        <v>10</v>
      </c>
      <c r="AJ18" s="244">
        <v>10</v>
      </c>
      <c r="AK18" s="244">
        <v>10</v>
      </c>
      <c r="AL18" s="244">
        <v>10</v>
      </c>
      <c r="AM18" s="244">
        <v>10</v>
      </c>
      <c r="AN18" s="244">
        <v>10</v>
      </c>
      <c r="AO18" s="244">
        <v>10</v>
      </c>
      <c r="AP18" s="244">
        <v>10</v>
      </c>
      <c r="AQ18" s="244">
        <v>10</v>
      </c>
      <c r="AR18" s="244">
        <v>10</v>
      </c>
      <c r="AS18" s="244">
        <v>10</v>
      </c>
      <c r="AT18" s="244">
        <v>10</v>
      </c>
      <c r="AU18" s="244">
        <v>10</v>
      </c>
      <c r="AV18" s="244">
        <v>10</v>
      </c>
      <c r="AW18" s="244">
        <v>10</v>
      </c>
      <c r="AX18" s="244">
        <v>10</v>
      </c>
      <c r="AY18" s="244">
        <v>10</v>
      </c>
      <c r="AZ18" s="244">
        <v>10</v>
      </c>
      <c r="BA18" s="244">
        <v>10</v>
      </c>
      <c r="BB18" s="244">
        <v>10</v>
      </c>
      <c r="BC18" s="244">
        <v>10</v>
      </c>
      <c r="BD18" s="244">
        <v>10</v>
      </c>
      <c r="BE18" s="244">
        <v>10</v>
      </c>
      <c r="BF18" s="244">
        <v>10</v>
      </c>
      <c r="BG18" s="244">
        <v>10</v>
      </c>
      <c r="BH18" s="244">
        <v>10</v>
      </c>
      <c r="BI18" s="244">
        <v>10</v>
      </c>
      <c r="BJ18" s="244">
        <v>10</v>
      </c>
      <c r="BK18" s="244">
        <v>10</v>
      </c>
      <c r="BL18" s="244">
        <v>10</v>
      </c>
      <c r="BM18" s="244">
        <v>10</v>
      </c>
      <c r="BN18" s="244">
        <v>10</v>
      </c>
      <c r="BO18" s="244">
        <v>10</v>
      </c>
      <c r="BP18" s="244">
        <v>10</v>
      </c>
      <c r="BQ18" s="244">
        <v>10</v>
      </c>
      <c r="BR18" s="244">
        <v>10</v>
      </c>
      <c r="BS18" s="244">
        <v>10</v>
      </c>
      <c r="BT18" s="244">
        <v>10</v>
      </c>
      <c r="BU18" s="244">
        <v>10</v>
      </c>
    </row>
    <row r="19" spans="1:73" s="139" customFormat="1" ht="17.25" customHeight="1" outlineLevel="2">
      <c r="A19" s="132"/>
      <c r="B19" s="132"/>
      <c r="C19" s="24" t="s">
        <v>388</v>
      </c>
      <c r="D19" s="345" t="s">
        <v>6</v>
      </c>
      <c r="E19" s="132"/>
      <c r="F19" s="132"/>
      <c r="G19" s="132"/>
      <c r="H19" s="132"/>
      <c r="I19" s="132"/>
      <c r="J19" s="245">
        <v>32</v>
      </c>
      <c r="K19" s="245">
        <v>32</v>
      </c>
      <c r="L19" s="245">
        <v>32</v>
      </c>
      <c r="M19" s="245">
        <v>32</v>
      </c>
      <c r="N19" s="245">
        <v>32</v>
      </c>
      <c r="O19" s="245">
        <v>32</v>
      </c>
      <c r="P19" s="245">
        <v>32</v>
      </c>
      <c r="Q19" s="245">
        <v>32</v>
      </c>
      <c r="R19" s="245">
        <v>32</v>
      </c>
      <c r="S19" s="245">
        <v>32</v>
      </c>
      <c r="T19" s="245">
        <v>32</v>
      </c>
      <c r="U19" s="245">
        <v>32</v>
      </c>
      <c r="V19" s="245">
        <v>32</v>
      </c>
      <c r="W19" s="245">
        <v>32</v>
      </c>
      <c r="X19" s="245">
        <v>32</v>
      </c>
      <c r="Y19" s="245">
        <v>32</v>
      </c>
      <c r="Z19" s="245">
        <v>32</v>
      </c>
      <c r="AA19" s="245">
        <v>32</v>
      </c>
      <c r="AB19" s="245">
        <v>32</v>
      </c>
      <c r="AC19" s="245">
        <v>32</v>
      </c>
      <c r="AD19" s="245">
        <v>32</v>
      </c>
      <c r="AE19" s="245">
        <v>32</v>
      </c>
      <c r="AF19" s="245">
        <v>32</v>
      </c>
      <c r="AG19" s="245">
        <v>32</v>
      </c>
      <c r="AH19" s="245">
        <v>32</v>
      </c>
      <c r="AI19" s="245">
        <v>32</v>
      </c>
      <c r="AJ19" s="245">
        <v>32</v>
      </c>
      <c r="AK19" s="245">
        <v>32</v>
      </c>
      <c r="AL19" s="245">
        <v>32</v>
      </c>
      <c r="AM19" s="245">
        <v>32</v>
      </c>
      <c r="AN19" s="245">
        <v>32</v>
      </c>
      <c r="AO19" s="245">
        <v>32</v>
      </c>
      <c r="AP19" s="245">
        <v>32</v>
      </c>
      <c r="AQ19" s="245">
        <v>32</v>
      </c>
      <c r="AR19" s="245">
        <v>32</v>
      </c>
      <c r="AS19" s="245">
        <v>32</v>
      </c>
      <c r="AT19" s="245">
        <v>32</v>
      </c>
      <c r="AU19" s="245">
        <v>32</v>
      </c>
      <c r="AV19" s="245">
        <v>32</v>
      </c>
      <c r="AW19" s="245">
        <v>32</v>
      </c>
      <c r="AX19" s="245">
        <v>32</v>
      </c>
      <c r="AY19" s="245">
        <v>32</v>
      </c>
      <c r="AZ19" s="245">
        <v>32</v>
      </c>
      <c r="BA19" s="245">
        <v>32</v>
      </c>
      <c r="BB19" s="245">
        <v>32</v>
      </c>
      <c r="BC19" s="245">
        <v>32</v>
      </c>
      <c r="BD19" s="245">
        <v>32</v>
      </c>
      <c r="BE19" s="245">
        <v>32</v>
      </c>
      <c r="BF19" s="245">
        <v>32</v>
      </c>
      <c r="BG19" s="245">
        <v>32</v>
      </c>
      <c r="BH19" s="245">
        <v>32</v>
      </c>
      <c r="BI19" s="245">
        <v>32</v>
      </c>
      <c r="BJ19" s="245">
        <v>32</v>
      </c>
      <c r="BK19" s="245">
        <v>32</v>
      </c>
      <c r="BL19" s="245">
        <v>32</v>
      </c>
      <c r="BM19" s="245">
        <v>32</v>
      </c>
      <c r="BN19" s="245">
        <v>32</v>
      </c>
      <c r="BO19" s="245">
        <v>32</v>
      </c>
      <c r="BP19" s="245">
        <v>32</v>
      </c>
      <c r="BQ19" s="245">
        <v>32</v>
      </c>
      <c r="BR19" s="245">
        <v>32</v>
      </c>
      <c r="BS19" s="245">
        <v>32</v>
      </c>
      <c r="BT19" s="245">
        <v>32</v>
      </c>
      <c r="BU19" s="245">
        <v>32</v>
      </c>
    </row>
    <row r="20" spans="1:73" s="139" customFormat="1" ht="17.25" customHeight="1" outlineLevel="2">
      <c r="A20" s="132"/>
      <c r="B20" s="132"/>
      <c r="C20" s="24" t="s">
        <v>830</v>
      </c>
      <c r="D20" s="345" t="s">
        <v>6</v>
      </c>
      <c r="E20" s="252" t="s">
        <v>576</v>
      </c>
      <c r="F20" s="344">
        <v>0.19</v>
      </c>
      <c r="G20" s="132"/>
      <c r="H20" s="132"/>
      <c r="I20" s="90">
        <v>18560</v>
      </c>
      <c r="J20" s="338">
        <v>320</v>
      </c>
      <c r="K20" s="338">
        <v>320</v>
      </c>
      <c r="L20" s="338">
        <v>320</v>
      </c>
      <c r="M20" s="338">
        <v>320</v>
      </c>
      <c r="N20" s="338">
        <v>320</v>
      </c>
      <c r="O20" s="338">
        <v>320</v>
      </c>
      <c r="P20" s="338">
        <v>320</v>
      </c>
      <c r="Q20" s="338">
        <v>320</v>
      </c>
      <c r="R20" s="338">
        <v>320</v>
      </c>
      <c r="S20" s="338">
        <v>320</v>
      </c>
      <c r="T20" s="338">
        <v>320</v>
      </c>
      <c r="U20" s="338">
        <v>320</v>
      </c>
      <c r="V20" s="338">
        <v>320</v>
      </c>
      <c r="W20" s="338">
        <v>320</v>
      </c>
      <c r="X20" s="338">
        <v>320</v>
      </c>
      <c r="Y20" s="338">
        <v>320</v>
      </c>
      <c r="Z20" s="338">
        <v>320</v>
      </c>
      <c r="AA20" s="338">
        <v>320</v>
      </c>
      <c r="AB20" s="338">
        <v>320</v>
      </c>
      <c r="AC20" s="338">
        <v>320</v>
      </c>
      <c r="AD20" s="338">
        <v>320</v>
      </c>
      <c r="AE20" s="338">
        <v>320</v>
      </c>
      <c r="AF20" s="338">
        <v>320</v>
      </c>
      <c r="AG20" s="338">
        <v>320</v>
      </c>
      <c r="AH20" s="338">
        <v>320</v>
      </c>
      <c r="AI20" s="338">
        <v>320</v>
      </c>
      <c r="AJ20" s="338">
        <v>320</v>
      </c>
      <c r="AK20" s="338">
        <v>320</v>
      </c>
      <c r="AL20" s="338">
        <v>320</v>
      </c>
      <c r="AM20" s="338">
        <v>320</v>
      </c>
      <c r="AN20" s="338">
        <v>320</v>
      </c>
      <c r="AO20" s="338">
        <v>320</v>
      </c>
      <c r="AP20" s="338">
        <v>320</v>
      </c>
      <c r="AQ20" s="338">
        <v>320</v>
      </c>
      <c r="AR20" s="338">
        <v>320</v>
      </c>
      <c r="AS20" s="338">
        <v>320</v>
      </c>
      <c r="AT20" s="338">
        <v>320</v>
      </c>
      <c r="AU20" s="338">
        <v>320</v>
      </c>
      <c r="AV20" s="338">
        <v>320</v>
      </c>
      <c r="AW20" s="338">
        <v>320</v>
      </c>
      <c r="AX20" s="338">
        <v>320</v>
      </c>
      <c r="AY20" s="338">
        <v>320</v>
      </c>
      <c r="AZ20" s="338">
        <v>320</v>
      </c>
      <c r="BA20" s="338">
        <v>320</v>
      </c>
      <c r="BB20" s="338">
        <v>320</v>
      </c>
      <c r="BC20" s="338">
        <v>320</v>
      </c>
      <c r="BD20" s="338">
        <v>320</v>
      </c>
      <c r="BE20" s="338">
        <v>320</v>
      </c>
      <c r="BF20" s="338">
        <v>320</v>
      </c>
      <c r="BG20" s="338">
        <v>320</v>
      </c>
      <c r="BH20" s="338">
        <v>320</v>
      </c>
      <c r="BI20" s="338">
        <v>320</v>
      </c>
      <c r="BJ20" s="338">
        <v>320</v>
      </c>
      <c r="BK20" s="338">
        <v>320</v>
      </c>
      <c r="BL20" s="338">
        <v>320</v>
      </c>
      <c r="BM20" s="338">
        <v>320</v>
      </c>
      <c r="BN20" s="338">
        <v>320</v>
      </c>
      <c r="BO20" s="338">
        <v>320</v>
      </c>
      <c r="BP20" s="338">
        <v>0</v>
      </c>
      <c r="BQ20" s="338">
        <v>0</v>
      </c>
      <c r="BR20" s="338">
        <v>0</v>
      </c>
      <c r="BS20" s="338">
        <v>0</v>
      </c>
      <c r="BT20" s="338">
        <v>0</v>
      </c>
      <c r="BU20" s="338">
        <v>0</v>
      </c>
    </row>
    <row r="21" spans="1:73" s="139" customFormat="1" ht="17.25" customHeight="1" outlineLevel="2">
      <c r="A21" s="132"/>
      <c r="B21" s="132"/>
      <c r="C21" s="142"/>
      <c r="D21" s="345"/>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row>
    <row r="22" spans="1:73" s="139" customFormat="1" ht="17.25" customHeight="1" outlineLevel="2">
      <c r="A22" s="132"/>
      <c r="B22" s="132"/>
      <c r="C22" s="313" t="s">
        <v>392</v>
      </c>
      <c r="D22" s="345"/>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row>
    <row r="23" spans="1:73" s="139" customFormat="1" ht="17.25" customHeight="1" outlineLevel="2">
      <c r="A23" s="132"/>
      <c r="B23" s="132"/>
      <c r="C23" s="24" t="s">
        <v>390</v>
      </c>
      <c r="D23" s="345" t="s">
        <v>389</v>
      </c>
      <c r="E23" s="132"/>
      <c r="F23" s="132"/>
      <c r="G23" s="132"/>
      <c r="H23" s="132"/>
      <c r="I23" s="90">
        <v>1160</v>
      </c>
      <c r="J23" s="244">
        <v>20</v>
      </c>
      <c r="K23" s="244">
        <v>20</v>
      </c>
      <c r="L23" s="244">
        <v>20</v>
      </c>
      <c r="M23" s="244">
        <v>20</v>
      </c>
      <c r="N23" s="244">
        <v>20</v>
      </c>
      <c r="O23" s="244">
        <v>20</v>
      </c>
      <c r="P23" s="244">
        <v>20</v>
      </c>
      <c r="Q23" s="244">
        <v>20</v>
      </c>
      <c r="R23" s="244">
        <v>20</v>
      </c>
      <c r="S23" s="244">
        <v>20</v>
      </c>
      <c r="T23" s="244">
        <v>20</v>
      </c>
      <c r="U23" s="244">
        <v>20</v>
      </c>
      <c r="V23" s="244">
        <v>20</v>
      </c>
      <c r="W23" s="244">
        <v>20</v>
      </c>
      <c r="X23" s="244">
        <v>20</v>
      </c>
      <c r="Y23" s="244">
        <v>20</v>
      </c>
      <c r="Z23" s="244">
        <v>20</v>
      </c>
      <c r="AA23" s="244">
        <v>20</v>
      </c>
      <c r="AB23" s="244">
        <v>20</v>
      </c>
      <c r="AC23" s="244">
        <v>20</v>
      </c>
      <c r="AD23" s="244">
        <v>20</v>
      </c>
      <c r="AE23" s="244">
        <v>20</v>
      </c>
      <c r="AF23" s="244">
        <v>20</v>
      </c>
      <c r="AG23" s="244">
        <v>20</v>
      </c>
      <c r="AH23" s="244">
        <v>20</v>
      </c>
      <c r="AI23" s="244">
        <v>20</v>
      </c>
      <c r="AJ23" s="244">
        <v>20</v>
      </c>
      <c r="AK23" s="244">
        <v>20</v>
      </c>
      <c r="AL23" s="244">
        <v>20</v>
      </c>
      <c r="AM23" s="244">
        <v>20</v>
      </c>
      <c r="AN23" s="244">
        <v>20</v>
      </c>
      <c r="AO23" s="244">
        <v>20</v>
      </c>
      <c r="AP23" s="244">
        <v>20</v>
      </c>
      <c r="AQ23" s="244">
        <v>20</v>
      </c>
      <c r="AR23" s="244">
        <v>20</v>
      </c>
      <c r="AS23" s="244">
        <v>20</v>
      </c>
      <c r="AT23" s="244">
        <v>20</v>
      </c>
      <c r="AU23" s="244">
        <v>20</v>
      </c>
      <c r="AV23" s="244">
        <v>20</v>
      </c>
      <c r="AW23" s="244">
        <v>20</v>
      </c>
      <c r="AX23" s="244">
        <v>20</v>
      </c>
      <c r="AY23" s="244">
        <v>20</v>
      </c>
      <c r="AZ23" s="244">
        <v>20</v>
      </c>
      <c r="BA23" s="244">
        <v>20</v>
      </c>
      <c r="BB23" s="244">
        <v>20</v>
      </c>
      <c r="BC23" s="244">
        <v>20</v>
      </c>
      <c r="BD23" s="244">
        <v>20</v>
      </c>
      <c r="BE23" s="244">
        <v>20</v>
      </c>
      <c r="BF23" s="244">
        <v>20</v>
      </c>
      <c r="BG23" s="244">
        <v>20</v>
      </c>
      <c r="BH23" s="244">
        <v>20</v>
      </c>
      <c r="BI23" s="244">
        <v>20</v>
      </c>
      <c r="BJ23" s="244">
        <v>20</v>
      </c>
      <c r="BK23" s="244">
        <v>20</v>
      </c>
      <c r="BL23" s="244">
        <v>20</v>
      </c>
      <c r="BM23" s="244">
        <v>20</v>
      </c>
      <c r="BN23" s="244">
        <v>20</v>
      </c>
      <c r="BO23" s="244">
        <v>20</v>
      </c>
      <c r="BP23" s="244">
        <v>20</v>
      </c>
      <c r="BQ23" s="244">
        <v>20</v>
      </c>
      <c r="BR23" s="244">
        <v>20</v>
      </c>
      <c r="BS23" s="244">
        <v>20</v>
      </c>
      <c r="BT23" s="244">
        <v>20</v>
      </c>
      <c r="BU23" s="244">
        <v>20</v>
      </c>
    </row>
    <row r="24" spans="1:73" s="139" customFormat="1" ht="17.25" customHeight="1" outlineLevel="2">
      <c r="A24" s="132"/>
      <c r="B24" s="132"/>
      <c r="C24" s="24" t="s">
        <v>388</v>
      </c>
      <c r="D24" s="345" t="s">
        <v>6</v>
      </c>
      <c r="E24" s="132"/>
      <c r="F24" s="132"/>
      <c r="G24" s="132"/>
      <c r="H24" s="132"/>
      <c r="I24" s="132"/>
      <c r="J24" s="245">
        <v>9</v>
      </c>
      <c r="K24" s="245">
        <v>9</v>
      </c>
      <c r="L24" s="245">
        <v>9</v>
      </c>
      <c r="M24" s="245">
        <v>9</v>
      </c>
      <c r="N24" s="245">
        <v>9</v>
      </c>
      <c r="O24" s="245">
        <v>9</v>
      </c>
      <c r="P24" s="245">
        <v>9</v>
      </c>
      <c r="Q24" s="245">
        <v>9</v>
      </c>
      <c r="R24" s="245">
        <v>9</v>
      </c>
      <c r="S24" s="245">
        <v>9</v>
      </c>
      <c r="T24" s="245">
        <v>9</v>
      </c>
      <c r="U24" s="245">
        <v>9</v>
      </c>
      <c r="V24" s="245">
        <v>9</v>
      </c>
      <c r="W24" s="245">
        <v>9</v>
      </c>
      <c r="X24" s="245">
        <v>9</v>
      </c>
      <c r="Y24" s="245">
        <v>9</v>
      </c>
      <c r="Z24" s="245">
        <v>9</v>
      </c>
      <c r="AA24" s="245">
        <v>9</v>
      </c>
      <c r="AB24" s="245">
        <v>9</v>
      </c>
      <c r="AC24" s="245">
        <v>9</v>
      </c>
      <c r="AD24" s="245">
        <v>9</v>
      </c>
      <c r="AE24" s="245">
        <v>9</v>
      </c>
      <c r="AF24" s="245">
        <v>9</v>
      </c>
      <c r="AG24" s="245">
        <v>9</v>
      </c>
      <c r="AH24" s="245">
        <v>9</v>
      </c>
      <c r="AI24" s="245">
        <v>9</v>
      </c>
      <c r="AJ24" s="245">
        <v>9</v>
      </c>
      <c r="AK24" s="245">
        <v>9</v>
      </c>
      <c r="AL24" s="245">
        <v>9</v>
      </c>
      <c r="AM24" s="245">
        <v>9</v>
      </c>
      <c r="AN24" s="245">
        <v>9</v>
      </c>
      <c r="AO24" s="245">
        <v>9</v>
      </c>
      <c r="AP24" s="245">
        <v>9</v>
      </c>
      <c r="AQ24" s="245">
        <v>9</v>
      </c>
      <c r="AR24" s="245">
        <v>9</v>
      </c>
      <c r="AS24" s="245">
        <v>9</v>
      </c>
      <c r="AT24" s="245">
        <v>9</v>
      </c>
      <c r="AU24" s="245">
        <v>9</v>
      </c>
      <c r="AV24" s="245">
        <v>9</v>
      </c>
      <c r="AW24" s="245">
        <v>9</v>
      </c>
      <c r="AX24" s="245">
        <v>9</v>
      </c>
      <c r="AY24" s="245">
        <v>9</v>
      </c>
      <c r="AZ24" s="245">
        <v>9</v>
      </c>
      <c r="BA24" s="245">
        <v>9</v>
      </c>
      <c r="BB24" s="245">
        <v>9</v>
      </c>
      <c r="BC24" s="245">
        <v>9</v>
      </c>
      <c r="BD24" s="245">
        <v>9</v>
      </c>
      <c r="BE24" s="245">
        <v>9</v>
      </c>
      <c r="BF24" s="245">
        <v>9</v>
      </c>
      <c r="BG24" s="245">
        <v>9</v>
      </c>
      <c r="BH24" s="245">
        <v>9</v>
      </c>
      <c r="BI24" s="245">
        <v>9</v>
      </c>
      <c r="BJ24" s="245">
        <v>9</v>
      </c>
      <c r="BK24" s="245">
        <v>9</v>
      </c>
      <c r="BL24" s="245">
        <v>9</v>
      </c>
      <c r="BM24" s="245">
        <v>9</v>
      </c>
      <c r="BN24" s="245">
        <v>9</v>
      </c>
      <c r="BO24" s="245">
        <v>9</v>
      </c>
      <c r="BP24" s="245">
        <v>9</v>
      </c>
      <c r="BQ24" s="245">
        <v>9</v>
      </c>
      <c r="BR24" s="245">
        <v>9</v>
      </c>
      <c r="BS24" s="245">
        <v>9</v>
      </c>
      <c r="BT24" s="245">
        <v>9</v>
      </c>
      <c r="BU24" s="245">
        <v>9</v>
      </c>
    </row>
    <row r="25" spans="1:73" s="139" customFormat="1" ht="17.25" customHeight="1" outlineLevel="2">
      <c r="A25" s="132"/>
      <c r="B25" s="132"/>
      <c r="C25" s="24" t="s">
        <v>831</v>
      </c>
      <c r="D25" s="345" t="s">
        <v>6</v>
      </c>
      <c r="E25" s="252" t="s">
        <v>221</v>
      </c>
      <c r="F25" s="344">
        <v>0.19</v>
      </c>
      <c r="G25" s="132"/>
      <c r="H25" s="132"/>
      <c r="I25" s="90">
        <v>10440</v>
      </c>
      <c r="J25" s="338">
        <v>180</v>
      </c>
      <c r="K25" s="338">
        <v>180</v>
      </c>
      <c r="L25" s="338">
        <v>180</v>
      </c>
      <c r="M25" s="338">
        <v>180</v>
      </c>
      <c r="N25" s="338">
        <v>180</v>
      </c>
      <c r="O25" s="338">
        <v>180</v>
      </c>
      <c r="P25" s="338">
        <v>180</v>
      </c>
      <c r="Q25" s="338">
        <v>180</v>
      </c>
      <c r="R25" s="338">
        <v>180</v>
      </c>
      <c r="S25" s="338">
        <v>180</v>
      </c>
      <c r="T25" s="338">
        <v>180</v>
      </c>
      <c r="U25" s="338">
        <v>180</v>
      </c>
      <c r="V25" s="338">
        <v>180</v>
      </c>
      <c r="W25" s="338">
        <v>180</v>
      </c>
      <c r="X25" s="338">
        <v>180</v>
      </c>
      <c r="Y25" s="338">
        <v>180</v>
      </c>
      <c r="Z25" s="338">
        <v>180</v>
      </c>
      <c r="AA25" s="338">
        <v>180</v>
      </c>
      <c r="AB25" s="338">
        <v>180</v>
      </c>
      <c r="AC25" s="338">
        <v>180</v>
      </c>
      <c r="AD25" s="338">
        <v>180</v>
      </c>
      <c r="AE25" s="338">
        <v>180</v>
      </c>
      <c r="AF25" s="338">
        <v>180</v>
      </c>
      <c r="AG25" s="338">
        <v>180</v>
      </c>
      <c r="AH25" s="338">
        <v>180</v>
      </c>
      <c r="AI25" s="338">
        <v>180</v>
      </c>
      <c r="AJ25" s="338">
        <v>180</v>
      </c>
      <c r="AK25" s="338">
        <v>180</v>
      </c>
      <c r="AL25" s="338">
        <v>180</v>
      </c>
      <c r="AM25" s="338">
        <v>180</v>
      </c>
      <c r="AN25" s="338">
        <v>180</v>
      </c>
      <c r="AO25" s="338">
        <v>180</v>
      </c>
      <c r="AP25" s="338">
        <v>180</v>
      </c>
      <c r="AQ25" s="338">
        <v>180</v>
      </c>
      <c r="AR25" s="338">
        <v>180</v>
      </c>
      <c r="AS25" s="338">
        <v>180</v>
      </c>
      <c r="AT25" s="338">
        <v>180</v>
      </c>
      <c r="AU25" s="338">
        <v>180</v>
      </c>
      <c r="AV25" s="338">
        <v>180</v>
      </c>
      <c r="AW25" s="338">
        <v>180</v>
      </c>
      <c r="AX25" s="338">
        <v>180</v>
      </c>
      <c r="AY25" s="338">
        <v>180</v>
      </c>
      <c r="AZ25" s="338">
        <v>180</v>
      </c>
      <c r="BA25" s="338">
        <v>180</v>
      </c>
      <c r="BB25" s="338">
        <v>180</v>
      </c>
      <c r="BC25" s="338">
        <v>180</v>
      </c>
      <c r="BD25" s="338">
        <v>180</v>
      </c>
      <c r="BE25" s="338">
        <v>180</v>
      </c>
      <c r="BF25" s="338">
        <v>180</v>
      </c>
      <c r="BG25" s="338">
        <v>180</v>
      </c>
      <c r="BH25" s="338">
        <v>180</v>
      </c>
      <c r="BI25" s="338">
        <v>180</v>
      </c>
      <c r="BJ25" s="338">
        <v>180</v>
      </c>
      <c r="BK25" s="338">
        <v>180</v>
      </c>
      <c r="BL25" s="338">
        <v>180</v>
      </c>
      <c r="BM25" s="338">
        <v>180</v>
      </c>
      <c r="BN25" s="338">
        <v>180</v>
      </c>
      <c r="BO25" s="338">
        <v>180</v>
      </c>
      <c r="BP25" s="338">
        <v>0</v>
      </c>
      <c r="BQ25" s="338">
        <v>0</v>
      </c>
      <c r="BR25" s="338">
        <v>0</v>
      </c>
      <c r="BS25" s="338">
        <v>0</v>
      </c>
      <c r="BT25" s="338">
        <v>0</v>
      </c>
      <c r="BU25" s="338">
        <v>0</v>
      </c>
    </row>
    <row r="26" spans="1:73" s="139" customFormat="1" ht="17.25" customHeight="1" outlineLevel="2">
      <c r="A26" s="132"/>
      <c r="B26" s="132"/>
      <c r="C26" s="142"/>
      <c r="D26" s="325"/>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row>
    <row r="27" spans="1:73" s="139" customFormat="1" ht="17.25" customHeight="1" outlineLevel="2">
      <c r="A27" s="132"/>
      <c r="B27" s="132"/>
      <c r="C27" s="313" t="s">
        <v>391</v>
      </c>
      <c r="D27" s="345"/>
      <c r="E27" s="132"/>
      <c r="F27" s="132"/>
      <c r="G27" s="132"/>
      <c r="H27" s="132"/>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row>
    <row r="28" spans="1:73" s="139" customFormat="1" ht="17.25" customHeight="1" outlineLevel="2">
      <c r="A28" s="132"/>
      <c r="B28" s="132"/>
      <c r="C28" s="24" t="s">
        <v>390</v>
      </c>
      <c r="D28" s="345" t="s">
        <v>389</v>
      </c>
      <c r="E28" s="132"/>
      <c r="F28" s="132"/>
      <c r="G28" s="132"/>
      <c r="H28" s="132"/>
      <c r="I28" s="90">
        <v>2900</v>
      </c>
      <c r="J28" s="244">
        <v>50</v>
      </c>
      <c r="K28" s="244">
        <v>50</v>
      </c>
      <c r="L28" s="244">
        <v>50</v>
      </c>
      <c r="M28" s="244">
        <v>50</v>
      </c>
      <c r="N28" s="244">
        <v>50</v>
      </c>
      <c r="O28" s="244">
        <v>50</v>
      </c>
      <c r="P28" s="244">
        <v>50</v>
      </c>
      <c r="Q28" s="244">
        <v>50</v>
      </c>
      <c r="R28" s="244">
        <v>50</v>
      </c>
      <c r="S28" s="244">
        <v>50</v>
      </c>
      <c r="T28" s="244">
        <v>50</v>
      </c>
      <c r="U28" s="244">
        <v>50</v>
      </c>
      <c r="V28" s="244">
        <v>50</v>
      </c>
      <c r="W28" s="244">
        <v>50</v>
      </c>
      <c r="X28" s="244">
        <v>50</v>
      </c>
      <c r="Y28" s="244">
        <v>50</v>
      </c>
      <c r="Z28" s="244">
        <v>50</v>
      </c>
      <c r="AA28" s="244">
        <v>50</v>
      </c>
      <c r="AB28" s="244">
        <v>50</v>
      </c>
      <c r="AC28" s="244">
        <v>50</v>
      </c>
      <c r="AD28" s="244">
        <v>50</v>
      </c>
      <c r="AE28" s="244">
        <v>50</v>
      </c>
      <c r="AF28" s="244">
        <v>50</v>
      </c>
      <c r="AG28" s="244">
        <v>50</v>
      </c>
      <c r="AH28" s="244">
        <v>50</v>
      </c>
      <c r="AI28" s="244">
        <v>50</v>
      </c>
      <c r="AJ28" s="244">
        <v>50</v>
      </c>
      <c r="AK28" s="244">
        <v>50</v>
      </c>
      <c r="AL28" s="244">
        <v>50</v>
      </c>
      <c r="AM28" s="244">
        <v>50</v>
      </c>
      <c r="AN28" s="244">
        <v>50</v>
      </c>
      <c r="AO28" s="244">
        <v>50</v>
      </c>
      <c r="AP28" s="244">
        <v>50</v>
      </c>
      <c r="AQ28" s="244">
        <v>50</v>
      </c>
      <c r="AR28" s="244">
        <v>50</v>
      </c>
      <c r="AS28" s="244">
        <v>50</v>
      </c>
      <c r="AT28" s="244">
        <v>50</v>
      </c>
      <c r="AU28" s="244">
        <v>50</v>
      </c>
      <c r="AV28" s="244">
        <v>50</v>
      </c>
      <c r="AW28" s="244">
        <v>50</v>
      </c>
      <c r="AX28" s="244">
        <v>50</v>
      </c>
      <c r="AY28" s="244">
        <v>50</v>
      </c>
      <c r="AZ28" s="244">
        <v>50</v>
      </c>
      <c r="BA28" s="244">
        <v>50</v>
      </c>
      <c r="BB28" s="244">
        <v>50</v>
      </c>
      <c r="BC28" s="244">
        <v>50</v>
      </c>
      <c r="BD28" s="244">
        <v>50</v>
      </c>
      <c r="BE28" s="244">
        <v>50</v>
      </c>
      <c r="BF28" s="244">
        <v>50</v>
      </c>
      <c r="BG28" s="244">
        <v>50</v>
      </c>
      <c r="BH28" s="244">
        <v>50</v>
      </c>
      <c r="BI28" s="244">
        <v>50</v>
      </c>
      <c r="BJ28" s="244">
        <v>50</v>
      </c>
      <c r="BK28" s="244">
        <v>50</v>
      </c>
      <c r="BL28" s="244">
        <v>50</v>
      </c>
      <c r="BM28" s="244">
        <v>50</v>
      </c>
      <c r="BN28" s="244">
        <v>50</v>
      </c>
      <c r="BO28" s="244">
        <v>50</v>
      </c>
      <c r="BP28" s="244">
        <v>50</v>
      </c>
      <c r="BQ28" s="244">
        <v>50</v>
      </c>
      <c r="BR28" s="244">
        <v>50</v>
      </c>
      <c r="BS28" s="244">
        <v>50</v>
      </c>
      <c r="BT28" s="244">
        <v>50</v>
      </c>
      <c r="BU28" s="244">
        <v>50</v>
      </c>
    </row>
    <row r="29" spans="1:73" s="139" customFormat="1" ht="17.25" customHeight="1" outlineLevel="2">
      <c r="A29" s="132"/>
      <c r="B29" s="132"/>
      <c r="C29" s="24" t="s">
        <v>388</v>
      </c>
      <c r="D29" s="345" t="s">
        <v>6</v>
      </c>
      <c r="E29" s="132"/>
      <c r="F29" s="132"/>
      <c r="G29" s="132"/>
      <c r="H29" s="132"/>
      <c r="I29" s="132"/>
      <c r="J29" s="245">
        <v>7.5</v>
      </c>
      <c r="K29" s="245">
        <v>7.5</v>
      </c>
      <c r="L29" s="245">
        <v>7.5</v>
      </c>
      <c r="M29" s="245">
        <v>7.5</v>
      </c>
      <c r="N29" s="245">
        <v>7.5</v>
      </c>
      <c r="O29" s="245">
        <v>7.5</v>
      </c>
      <c r="P29" s="245">
        <v>7.5</v>
      </c>
      <c r="Q29" s="245">
        <v>7.5</v>
      </c>
      <c r="R29" s="245">
        <v>7.5</v>
      </c>
      <c r="S29" s="245">
        <v>7.5</v>
      </c>
      <c r="T29" s="245">
        <v>7.5</v>
      </c>
      <c r="U29" s="245">
        <v>7.5</v>
      </c>
      <c r="V29" s="245">
        <v>7.5</v>
      </c>
      <c r="W29" s="245">
        <v>7.5</v>
      </c>
      <c r="X29" s="245">
        <v>7.5</v>
      </c>
      <c r="Y29" s="245">
        <v>7.5</v>
      </c>
      <c r="Z29" s="245">
        <v>7.5</v>
      </c>
      <c r="AA29" s="245">
        <v>7.5</v>
      </c>
      <c r="AB29" s="245">
        <v>7.5</v>
      </c>
      <c r="AC29" s="245">
        <v>7.5</v>
      </c>
      <c r="AD29" s="245">
        <v>7.5</v>
      </c>
      <c r="AE29" s="245">
        <v>7.5</v>
      </c>
      <c r="AF29" s="245">
        <v>7.5</v>
      </c>
      <c r="AG29" s="245">
        <v>7.5</v>
      </c>
      <c r="AH29" s="245">
        <v>7.5</v>
      </c>
      <c r="AI29" s="245">
        <v>7.5</v>
      </c>
      <c r="AJ29" s="245">
        <v>7.5</v>
      </c>
      <c r="AK29" s="245">
        <v>7.5</v>
      </c>
      <c r="AL29" s="245">
        <v>7.5</v>
      </c>
      <c r="AM29" s="245">
        <v>7.5</v>
      </c>
      <c r="AN29" s="245">
        <v>7.5</v>
      </c>
      <c r="AO29" s="245">
        <v>7.5</v>
      </c>
      <c r="AP29" s="245">
        <v>7.5</v>
      </c>
      <c r="AQ29" s="245">
        <v>7.5</v>
      </c>
      <c r="AR29" s="245">
        <v>7.5</v>
      </c>
      <c r="AS29" s="245">
        <v>7.5</v>
      </c>
      <c r="AT29" s="245">
        <v>7.5</v>
      </c>
      <c r="AU29" s="245">
        <v>7.5</v>
      </c>
      <c r="AV29" s="245">
        <v>7.5</v>
      </c>
      <c r="AW29" s="245">
        <v>7.5</v>
      </c>
      <c r="AX29" s="245">
        <v>7.5</v>
      </c>
      <c r="AY29" s="245">
        <v>7.5</v>
      </c>
      <c r="AZ29" s="245">
        <v>7.5</v>
      </c>
      <c r="BA29" s="245">
        <v>7.5</v>
      </c>
      <c r="BB29" s="245">
        <v>7.5</v>
      </c>
      <c r="BC29" s="245">
        <v>7.5</v>
      </c>
      <c r="BD29" s="245">
        <v>7.5</v>
      </c>
      <c r="BE29" s="245">
        <v>7.5</v>
      </c>
      <c r="BF29" s="245">
        <v>7.5</v>
      </c>
      <c r="BG29" s="245">
        <v>7.5</v>
      </c>
      <c r="BH29" s="245">
        <v>7.5</v>
      </c>
      <c r="BI29" s="245">
        <v>7.5</v>
      </c>
      <c r="BJ29" s="245">
        <v>7.5</v>
      </c>
      <c r="BK29" s="245">
        <v>7.5</v>
      </c>
      <c r="BL29" s="245">
        <v>7.5</v>
      </c>
      <c r="BM29" s="245">
        <v>7.5</v>
      </c>
      <c r="BN29" s="245">
        <v>7.5</v>
      </c>
      <c r="BO29" s="245">
        <v>7.5</v>
      </c>
      <c r="BP29" s="245">
        <v>7.5</v>
      </c>
      <c r="BQ29" s="245">
        <v>7.5</v>
      </c>
      <c r="BR29" s="245">
        <v>7.5</v>
      </c>
      <c r="BS29" s="245">
        <v>7.5</v>
      </c>
      <c r="BT29" s="245">
        <v>7.5</v>
      </c>
      <c r="BU29" s="245">
        <v>7.5</v>
      </c>
    </row>
    <row r="30" spans="1:73" s="139" customFormat="1" ht="17.25" customHeight="1" outlineLevel="2">
      <c r="A30" s="132"/>
      <c r="B30" s="132"/>
      <c r="C30" s="24" t="s">
        <v>832</v>
      </c>
      <c r="D30" s="345" t="s">
        <v>6</v>
      </c>
      <c r="E30" s="252" t="s">
        <v>221</v>
      </c>
      <c r="F30" s="344">
        <v>0.19</v>
      </c>
      <c r="G30" s="132"/>
      <c r="H30" s="132"/>
      <c r="I30" s="90">
        <v>21750</v>
      </c>
      <c r="J30" s="338">
        <v>375</v>
      </c>
      <c r="K30" s="338">
        <v>375</v>
      </c>
      <c r="L30" s="338">
        <v>375</v>
      </c>
      <c r="M30" s="338">
        <v>375</v>
      </c>
      <c r="N30" s="338">
        <v>375</v>
      </c>
      <c r="O30" s="338">
        <v>375</v>
      </c>
      <c r="P30" s="338">
        <v>375</v>
      </c>
      <c r="Q30" s="338">
        <v>375</v>
      </c>
      <c r="R30" s="338">
        <v>375</v>
      </c>
      <c r="S30" s="338">
        <v>375</v>
      </c>
      <c r="T30" s="338">
        <v>375</v>
      </c>
      <c r="U30" s="338">
        <v>375</v>
      </c>
      <c r="V30" s="338">
        <v>375</v>
      </c>
      <c r="W30" s="338">
        <v>375</v>
      </c>
      <c r="X30" s="338">
        <v>375</v>
      </c>
      <c r="Y30" s="338">
        <v>375</v>
      </c>
      <c r="Z30" s="338">
        <v>375</v>
      </c>
      <c r="AA30" s="338">
        <v>375</v>
      </c>
      <c r="AB30" s="338">
        <v>375</v>
      </c>
      <c r="AC30" s="338">
        <v>375</v>
      </c>
      <c r="AD30" s="338">
        <v>375</v>
      </c>
      <c r="AE30" s="338">
        <v>375</v>
      </c>
      <c r="AF30" s="338">
        <v>375</v>
      </c>
      <c r="AG30" s="338">
        <v>375</v>
      </c>
      <c r="AH30" s="338">
        <v>375</v>
      </c>
      <c r="AI30" s="338">
        <v>375</v>
      </c>
      <c r="AJ30" s="338">
        <v>375</v>
      </c>
      <c r="AK30" s="338">
        <v>375</v>
      </c>
      <c r="AL30" s="338">
        <v>375</v>
      </c>
      <c r="AM30" s="338">
        <v>375</v>
      </c>
      <c r="AN30" s="338">
        <v>375</v>
      </c>
      <c r="AO30" s="338">
        <v>375</v>
      </c>
      <c r="AP30" s="338">
        <v>375</v>
      </c>
      <c r="AQ30" s="338">
        <v>375</v>
      </c>
      <c r="AR30" s="338">
        <v>375</v>
      </c>
      <c r="AS30" s="338">
        <v>375</v>
      </c>
      <c r="AT30" s="338">
        <v>375</v>
      </c>
      <c r="AU30" s="338">
        <v>375</v>
      </c>
      <c r="AV30" s="338">
        <v>375</v>
      </c>
      <c r="AW30" s="338">
        <v>375</v>
      </c>
      <c r="AX30" s="338">
        <v>375</v>
      </c>
      <c r="AY30" s="338">
        <v>375</v>
      </c>
      <c r="AZ30" s="338">
        <v>375</v>
      </c>
      <c r="BA30" s="338">
        <v>375</v>
      </c>
      <c r="BB30" s="338">
        <v>375</v>
      </c>
      <c r="BC30" s="338">
        <v>375</v>
      </c>
      <c r="BD30" s="338">
        <v>375</v>
      </c>
      <c r="BE30" s="338">
        <v>375</v>
      </c>
      <c r="BF30" s="338">
        <v>375</v>
      </c>
      <c r="BG30" s="338">
        <v>375</v>
      </c>
      <c r="BH30" s="338">
        <v>375</v>
      </c>
      <c r="BI30" s="338">
        <v>375</v>
      </c>
      <c r="BJ30" s="338">
        <v>375</v>
      </c>
      <c r="BK30" s="338">
        <v>375</v>
      </c>
      <c r="BL30" s="338">
        <v>375</v>
      </c>
      <c r="BM30" s="338">
        <v>375</v>
      </c>
      <c r="BN30" s="338">
        <v>375</v>
      </c>
      <c r="BO30" s="338">
        <v>375</v>
      </c>
      <c r="BP30" s="338">
        <v>0</v>
      </c>
      <c r="BQ30" s="338">
        <v>0</v>
      </c>
      <c r="BR30" s="338">
        <v>0</v>
      </c>
      <c r="BS30" s="338">
        <v>0</v>
      </c>
      <c r="BT30" s="338">
        <v>0</v>
      </c>
      <c r="BU30" s="338">
        <v>0</v>
      </c>
    </row>
    <row r="31" spans="1:73" s="139" customFormat="1" ht="17.25" customHeight="1" outlineLevel="2">
      <c r="A31" s="132"/>
      <c r="B31" s="132"/>
      <c r="C31" s="132"/>
      <c r="D31" s="345"/>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row>
    <row r="32" spans="1:73" s="139" customFormat="1" ht="17.25" customHeight="1" outlineLevel="2">
      <c r="A32" s="132"/>
      <c r="B32" s="132"/>
      <c r="C32" s="346" t="s">
        <v>579</v>
      </c>
      <c r="D32" s="345" t="s">
        <v>6</v>
      </c>
      <c r="E32" s="132"/>
      <c r="F32" s="132"/>
      <c r="G32" s="132"/>
      <c r="H32" s="132"/>
      <c r="I32" s="90">
        <v>50750</v>
      </c>
      <c r="J32" s="347">
        <v>875</v>
      </c>
      <c r="K32" s="347">
        <v>875</v>
      </c>
      <c r="L32" s="347">
        <v>875</v>
      </c>
      <c r="M32" s="347">
        <v>875</v>
      </c>
      <c r="N32" s="347">
        <v>875</v>
      </c>
      <c r="O32" s="347">
        <v>875</v>
      </c>
      <c r="P32" s="347">
        <v>875</v>
      </c>
      <c r="Q32" s="347">
        <v>875</v>
      </c>
      <c r="R32" s="347">
        <v>875</v>
      </c>
      <c r="S32" s="347">
        <v>875</v>
      </c>
      <c r="T32" s="347">
        <v>875</v>
      </c>
      <c r="U32" s="347">
        <v>875</v>
      </c>
      <c r="V32" s="347">
        <v>875</v>
      </c>
      <c r="W32" s="347">
        <v>875</v>
      </c>
      <c r="X32" s="347">
        <v>875</v>
      </c>
      <c r="Y32" s="347">
        <v>875</v>
      </c>
      <c r="Z32" s="347">
        <v>875</v>
      </c>
      <c r="AA32" s="347">
        <v>875</v>
      </c>
      <c r="AB32" s="347">
        <v>875</v>
      </c>
      <c r="AC32" s="347">
        <v>875</v>
      </c>
      <c r="AD32" s="347">
        <v>875</v>
      </c>
      <c r="AE32" s="347">
        <v>875</v>
      </c>
      <c r="AF32" s="347">
        <v>875</v>
      </c>
      <c r="AG32" s="347">
        <v>875</v>
      </c>
      <c r="AH32" s="347">
        <v>875</v>
      </c>
      <c r="AI32" s="347">
        <v>875</v>
      </c>
      <c r="AJ32" s="347">
        <v>875</v>
      </c>
      <c r="AK32" s="347">
        <v>875</v>
      </c>
      <c r="AL32" s="347">
        <v>875</v>
      </c>
      <c r="AM32" s="347">
        <v>875</v>
      </c>
      <c r="AN32" s="347">
        <v>875</v>
      </c>
      <c r="AO32" s="347">
        <v>875</v>
      </c>
      <c r="AP32" s="347">
        <v>875</v>
      </c>
      <c r="AQ32" s="347">
        <v>875</v>
      </c>
      <c r="AR32" s="347">
        <v>875</v>
      </c>
      <c r="AS32" s="347">
        <v>875</v>
      </c>
      <c r="AT32" s="347">
        <v>875</v>
      </c>
      <c r="AU32" s="347">
        <v>875</v>
      </c>
      <c r="AV32" s="347">
        <v>875</v>
      </c>
      <c r="AW32" s="347">
        <v>875</v>
      </c>
      <c r="AX32" s="347">
        <v>875</v>
      </c>
      <c r="AY32" s="347">
        <v>875</v>
      </c>
      <c r="AZ32" s="347">
        <v>875</v>
      </c>
      <c r="BA32" s="347">
        <v>875</v>
      </c>
      <c r="BB32" s="347">
        <v>875</v>
      </c>
      <c r="BC32" s="347">
        <v>875</v>
      </c>
      <c r="BD32" s="347">
        <v>875</v>
      </c>
      <c r="BE32" s="347">
        <v>875</v>
      </c>
      <c r="BF32" s="347">
        <v>875</v>
      </c>
      <c r="BG32" s="347">
        <v>875</v>
      </c>
      <c r="BH32" s="347">
        <v>875</v>
      </c>
      <c r="BI32" s="347">
        <v>875</v>
      </c>
      <c r="BJ32" s="347">
        <v>875</v>
      </c>
      <c r="BK32" s="347">
        <v>875</v>
      </c>
      <c r="BL32" s="347">
        <v>875</v>
      </c>
      <c r="BM32" s="347">
        <v>875</v>
      </c>
      <c r="BN32" s="347">
        <v>875</v>
      </c>
      <c r="BO32" s="347">
        <v>875</v>
      </c>
      <c r="BP32" s="347">
        <v>0</v>
      </c>
      <c r="BQ32" s="347">
        <v>0</v>
      </c>
      <c r="BR32" s="347">
        <v>0</v>
      </c>
      <c r="BS32" s="347">
        <v>0</v>
      </c>
      <c r="BT32" s="347">
        <v>0</v>
      </c>
      <c r="BU32" s="347">
        <v>0</v>
      </c>
    </row>
    <row r="33" spans="1:73" s="139" customFormat="1" ht="17.25" customHeight="1" outlineLevel="2">
      <c r="A33" s="132"/>
      <c r="B33" s="132"/>
      <c r="C33" s="132"/>
      <c r="D33" s="325"/>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row>
    <row r="34" spans="1:73" s="139" customFormat="1" ht="31.5" customHeight="1" outlineLevel="1">
      <c r="A34" s="132"/>
      <c r="B34" s="142" t="s">
        <v>199</v>
      </c>
      <c r="C34" s="142" t="s">
        <v>383</v>
      </c>
      <c r="D34" s="325"/>
      <c r="E34" s="24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row>
    <row r="35" spans="1:73" s="139" customFormat="1" ht="17.25" customHeight="1" outlineLevel="2">
      <c r="A35" s="132"/>
      <c r="B35" s="132"/>
      <c r="C35" s="24" t="s">
        <v>380</v>
      </c>
      <c r="D35" s="345" t="s">
        <v>6</v>
      </c>
      <c r="E35" s="132"/>
      <c r="F35" s="132"/>
      <c r="G35" s="132"/>
      <c r="H35" s="132"/>
      <c r="I35" s="132"/>
      <c r="J35" s="244">
        <v>800</v>
      </c>
      <c r="K35" s="244">
        <v>800</v>
      </c>
      <c r="L35" s="244">
        <v>800</v>
      </c>
      <c r="M35" s="244">
        <v>800</v>
      </c>
      <c r="N35" s="244">
        <v>800</v>
      </c>
      <c r="O35" s="244">
        <v>800</v>
      </c>
      <c r="P35" s="244">
        <v>800</v>
      </c>
      <c r="Q35" s="244">
        <v>800</v>
      </c>
      <c r="R35" s="244">
        <v>800</v>
      </c>
      <c r="S35" s="244">
        <v>800</v>
      </c>
      <c r="T35" s="244">
        <v>800</v>
      </c>
      <c r="U35" s="244">
        <v>800</v>
      </c>
      <c r="V35" s="244">
        <v>850</v>
      </c>
      <c r="W35" s="244">
        <v>850</v>
      </c>
      <c r="X35" s="244">
        <v>850</v>
      </c>
      <c r="Y35" s="244">
        <v>850</v>
      </c>
      <c r="Z35" s="244">
        <v>850</v>
      </c>
      <c r="AA35" s="244">
        <v>850</v>
      </c>
      <c r="AB35" s="244">
        <v>850</v>
      </c>
      <c r="AC35" s="244">
        <v>850</v>
      </c>
      <c r="AD35" s="244">
        <v>850</v>
      </c>
      <c r="AE35" s="244">
        <v>850</v>
      </c>
      <c r="AF35" s="244">
        <v>850</v>
      </c>
      <c r="AG35" s="244">
        <v>850</v>
      </c>
      <c r="AH35" s="244">
        <v>850</v>
      </c>
      <c r="AI35" s="244">
        <v>850</v>
      </c>
      <c r="AJ35" s="244">
        <v>850</v>
      </c>
      <c r="AK35" s="244">
        <v>850</v>
      </c>
      <c r="AL35" s="244">
        <v>850</v>
      </c>
      <c r="AM35" s="244">
        <v>850</v>
      </c>
      <c r="AN35" s="244">
        <v>850</v>
      </c>
      <c r="AO35" s="244">
        <v>850</v>
      </c>
      <c r="AP35" s="244">
        <v>850</v>
      </c>
      <c r="AQ35" s="244">
        <v>850</v>
      </c>
      <c r="AR35" s="244">
        <v>850</v>
      </c>
      <c r="AS35" s="244">
        <v>850</v>
      </c>
      <c r="AT35" s="244">
        <v>850</v>
      </c>
      <c r="AU35" s="244">
        <v>850</v>
      </c>
      <c r="AV35" s="244">
        <v>850</v>
      </c>
      <c r="AW35" s="244">
        <v>850</v>
      </c>
      <c r="AX35" s="244">
        <v>850</v>
      </c>
      <c r="AY35" s="244">
        <v>850</v>
      </c>
      <c r="AZ35" s="244">
        <v>850</v>
      </c>
      <c r="BA35" s="244">
        <v>850</v>
      </c>
      <c r="BB35" s="244">
        <v>850</v>
      </c>
      <c r="BC35" s="244">
        <v>850</v>
      </c>
      <c r="BD35" s="244">
        <v>850</v>
      </c>
      <c r="BE35" s="244">
        <v>850</v>
      </c>
      <c r="BF35" s="244">
        <v>850</v>
      </c>
      <c r="BG35" s="244">
        <v>850</v>
      </c>
      <c r="BH35" s="244">
        <v>850</v>
      </c>
      <c r="BI35" s="244">
        <v>850</v>
      </c>
      <c r="BJ35" s="244">
        <v>850</v>
      </c>
      <c r="BK35" s="244">
        <v>850</v>
      </c>
      <c r="BL35" s="244">
        <v>850</v>
      </c>
      <c r="BM35" s="244">
        <v>850</v>
      </c>
      <c r="BN35" s="244">
        <v>850</v>
      </c>
      <c r="BO35" s="244">
        <v>850</v>
      </c>
      <c r="BP35" s="244">
        <v>850</v>
      </c>
      <c r="BQ35" s="244">
        <v>850</v>
      </c>
      <c r="BR35" s="244">
        <v>850</v>
      </c>
      <c r="BS35" s="244">
        <v>850</v>
      </c>
      <c r="BT35" s="244">
        <v>850</v>
      </c>
      <c r="BU35" s="244">
        <v>850</v>
      </c>
    </row>
    <row r="36" spans="1:73" s="139" customFormat="1" ht="17.25" customHeight="1" outlineLevel="2">
      <c r="A36" s="132"/>
      <c r="B36" s="132"/>
      <c r="C36" s="24" t="s">
        <v>394</v>
      </c>
      <c r="D36" s="345" t="s">
        <v>212</v>
      </c>
      <c r="E36" s="132"/>
      <c r="F36" s="132"/>
      <c r="G36" s="132"/>
      <c r="H36" s="132"/>
      <c r="I36" s="132"/>
      <c r="J36" s="244">
        <v>20</v>
      </c>
      <c r="K36" s="244">
        <v>20</v>
      </c>
      <c r="L36" s="244">
        <v>20</v>
      </c>
      <c r="M36" s="244">
        <v>20</v>
      </c>
      <c r="N36" s="244">
        <v>20</v>
      </c>
      <c r="O36" s="244">
        <v>20</v>
      </c>
      <c r="P36" s="244">
        <v>20</v>
      </c>
      <c r="Q36" s="244">
        <v>20</v>
      </c>
      <c r="R36" s="244">
        <v>20</v>
      </c>
      <c r="S36" s="244">
        <v>20</v>
      </c>
      <c r="T36" s="244">
        <v>20</v>
      </c>
      <c r="U36" s="244">
        <v>20</v>
      </c>
      <c r="V36" s="244">
        <v>20</v>
      </c>
      <c r="W36" s="244">
        <v>20</v>
      </c>
      <c r="X36" s="244">
        <v>20</v>
      </c>
      <c r="Y36" s="244">
        <v>20</v>
      </c>
      <c r="Z36" s="244">
        <v>20</v>
      </c>
      <c r="AA36" s="244">
        <v>20</v>
      </c>
      <c r="AB36" s="244">
        <v>20</v>
      </c>
      <c r="AC36" s="244">
        <v>20</v>
      </c>
      <c r="AD36" s="244">
        <v>20</v>
      </c>
      <c r="AE36" s="244">
        <v>20</v>
      </c>
      <c r="AF36" s="244">
        <v>20</v>
      </c>
      <c r="AG36" s="244">
        <v>20</v>
      </c>
      <c r="AH36" s="244">
        <v>20</v>
      </c>
      <c r="AI36" s="244">
        <v>20</v>
      </c>
      <c r="AJ36" s="244">
        <v>20</v>
      </c>
      <c r="AK36" s="244">
        <v>20</v>
      </c>
      <c r="AL36" s="244">
        <v>20</v>
      </c>
      <c r="AM36" s="244">
        <v>20</v>
      </c>
      <c r="AN36" s="244">
        <v>20</v>
      </c>
      <c r="AO36" s="244">
        <v>20</v>
      </c>
      <c r="AP36" s="244">
        <v>20</v>
      </c>
      <c r="AQ36" s="244">
        <v>20</v>
      </c>
      <c r="AR36" s="244">
        <v>20</v>
      </c>
      <c r="AS36" s="244">
        <v>20</v>
      </c>
      <c r="AT36" s="244">
        <v>20</v>
      </c>
      <c r="AU36" s="244">
        <v>20</v>
      </c>
      <c r="AV36" s="244">
        <v>20</v>
      </c>
      <c r="AW36" s="244">
        <v>20</v>
      </c>
      <c r="AX36" s="244">
        <v>20</v>
      </c>
      <c r="AY36" s="244">
        <v>20</v>
      </c>
      <c r="AZ36" s="244">
        <v>20</v>
      </c>
      <c r="BA36" s="244">
        <v>20</v>
      </c>
      <c r="BB36" s="244">
        <v>20</v>
      </c>
      <c r="BC36" s="244">
        <v>20</v>
      </c>
      <c r="BD36" s="244">
        <v>20</v>
      </c>
      <c r="BE36" s="244">
        <v>20</v>
      </c>
      <c r="BF36" s="244">
        <v>20</v>
      </c>
      <c r="BG36" s="244">
        <v>20</v>
      </c>
      <c r="BH36" s="244">
        <v>20</v>
      </c>
      <c r="BI36" s="244">
        <v>20</v>
      </c>
      <c r="BJ36" s="244">
        <v>20</v>
      </c>
      <c r="BK36" s="244">
        <v>20</v>
      </c>
      <c r="BL36" s="244">
        <v>20</v>
      </c>
      <c r="BM36" s="244">
        <v>20</v>
      </c>
      <c r="BN36" s="244">
        <v>20</v>
      </c>
      <c r="BO36" s="244">
        <v>20</v>
      </c>
      <c r="BP36" s="244">
        <v>20</v>
      </c>
      <c r="BQ36" s="244">
        <v>20</v>
      </c>
      <c r="BR36" s="244">
        <v>20</v>
      </c>
      <c r="BS36" s="244">
        <v>20</v>
      </c>
      <c r="BT36" s="244">
        <v>20</v>
      </c>
      <c r="BU36" s="244">
        <v>20</v>
      </c>
    </row>
    <row r="37" spans="1:73" s="139" customFormat="1" ht="17.25" customHeight="1" outlineLevel="2">
      <c r="A37" s="132"/>
      <c r="B37" s="132"/>
      <c r="C37" s="24" t="s">
        <v>393</v>
      </c>
      <c r="D37" s="345" t="s">
        <v>129</v>
      </c>
      <c r="E37" s="132"/>
      <c r="F37" s="132"/>
      <c r="G37" s="132"/>
      <c r="H37" s="132"/>
      <c r="I37" s="132"/>
      <c r="J37" s="246">
        <v>0.7</v>
      </c>
      <c r="K37" s="246">
        <v>0.7</v>
      </c>
      <c r="L37" s="246">
        <v>0.8</v>
      </c>
      <c r="M37" s="246">
        <v>0.8</v>
      </c>
      <c r="N37" s="246">
        <v>0.9</v>
      </c>
      <c r="O37" s="246">
        <v>0.9</v>
      </c>
      <c r="P37" s="246">
        <v>1</v>
      </c>
      <c r="Q37" s="246">
        <v>1</v>
      </c>
      <c r="R37" s="246">
        <v>1</v>
      </c>
      <c r="S37" s="246">
        <v>1</v>
      </c>
      <c r="T37" s="246">
        <v>1</v>
      </c>
      <c r="U37" s="246">
        <v>1</v>
      </c>
      <c r="V37" s="246">
        <v>1</v>
      </c>
      <c r="W37" s="246">
        <v>1</v>
      </c>
      <c r="X37" s="246">
        <v>1</v>
      </c>
      <c r="Y37" s="246">
        <v>1</v>
      </c>
      <c r="Z37" s="246">
        <v>1</v>
      </c>
      <c r="AA37" s="246">
        <v>1</v>
      </c>
      <c r="AB37" s="246">
        <v>1</v>
      </c>
      <c r="AC37" s="246">
        <v>1</v>
      </c>
      <c r="AD37" s="246">
        <v>1</v>
      </c>
      <c r="AE37" s="246">
        <v>1</v>
      </c>
      <c r="AF37" s="246">
        <v>1</v>
      </c>
      <c r="AG37" s="246">
        <v>1</v>
      </c>
      <c r="AH37" s="246">
        <v>1</v>
      </c>
      <c r="AI37" s="246">
        <v>1</v>
      </c>
      <c r="AJ37" s="246">
        <v>1</v>
      </c>
      <c r="AK37" s="246">
        <v>1</v>
      </c>
      <c r="AL37" s="246">
        <v>1</v>
      </c>
      <c r="AM37" s="246">
        <v>1</v>
      </c>
      <c r="AN37" s="246">
        <v>1</v>
      </c>
      <c r="AO37" s="246">
        <v>1</v>
      </c>
      <c r="AP37" s="246">
        <v>1</v>
      </c>
      <c r="AQ37" s="246">
        <v>1</v>
      </c>
      <c r="AR37" s="246">
        <v>1</v>
      </c>
      <c r="AS37" s="246">
        <v>1</v>
      </c>
      <c r="AT37" s="246">
        <v>1</v>
      </c>
      <c r="AU37" s="246">
        <v>1</v>
      </c>
      <c r="AV37" s="246">
        <v>1</v>
      </c>
      <c r="AW37" s="246">
        <v>1</v>
      </c>
      <c r="AX37" s="246">
        <v>1</v>
      </c>
      <c r="AY37" s="246">
        <v>1</v>
      </c>
      <c r="AZ37" s="246">
        <v>1</v>
      </c>
      <c r="BA37" s="246">
        <v>1</v>
      </c>
      <c r="BB37" s="246">
        <v>1</v>
      </c>
      <c r="BC37" s="246">
        <v>1</v>
      </c>
      <c r="BD37" s="246">
        <v>1</v>
      </c>
      <c r="BE37" s="246">
        <v>1</v>
      </c>
      <c r="BF37" s="246">
        <v>1</v>
      </c>
      <c r="BG37" s="246">
        <v>1</v>
      </c>
      <c r="BH37" s="246">
        <v>1</v>
      </c>
      <c r="BI37" s="246">
        <v>1</v>
      </c>
      <c r="BJ37" s="246">
        <v>1</v>
      </c>
      <c r="BK37" s="246">
        <v>1</v>
      </c>
      <c r="BL37" s="246">
        <v>1</v>
      </c>
      <c r="BM37" s="246">
        <v>1</v>
      </c>
      <c r="BN37" s="246">
        <v>1</v>
      </c>
      <c r="BO37" s="246">
        <v>1</v>
      </c>
      <c r="BP37" s="246">
        <v>1</v>
      </c>
      <c r="BQ37" s="246">
        <v>1</v>
      </c>
      <c r="BR37" s="246">
        <v>1</v>
      </c>
      <c r="BS37" s="246">
        <v>1</v>
      </c>
      <c r="BT37" s="246">
        <v>1</v>
      </c>
      <c r="BU37" s="246">
        <v>1</v>
      </c>
    </row>
    <row r="38" spans="1:73" s="139" customFormat="1" ht="17.25" customHeight="1" outlineLevel="2">
      <c r="A38" s="132"/>
      <c r="B38" s="132"/>
      <c r="C38" s="346" t="s">
        <v>580</v>
      </c>
      <c r="D38" s="345" t="s">
        <v>6</v>
      </c>
      <c r="E38" s="252" t="s">
        <v>576</v>
      </c>
      <c r="F38" s="344">
        <v>0.19</v>
      </c>
      <c r="G38" s="132"/>
      <c r="H38" s="132"/>
      <c r="I38" s="90">
        <v>954800</v>
      </c>
      <c r="J38" s="347">
        <v>11200</v>
      </c>
      <c r="K38" s="347">
        <v>11200</v>
      </c>
      <c r="L38" s="347">
        <v>12800</v>
      </c>
      <c r="M38" s="347">
        <v>12800</v>
      </c>
      <c r="N38" s="347">
        <v>14400</v>
      </c>
      <c r="O38" s="347">
        <v>14400</v>
      </c>
      <c r="P38" s="347">
        <v>16000</v>
      </c>
      <c r="Q38" s="347">
        <v>16000</v>
      </c>
      <c r="R38" s="347">
        <v>16000</v>
      </c>
      <c r="S38" s="347">
        <v>16000</v>
      </c>
      <c r="T38" s="347">
        <v>16000</v>
      </c>
      <c r="U38" s="347">
        <v>16000</v>
      </c>
      <c r="V38" s="347">
        <v>17000</v>
      </c>
      <c r="W38" s="347">
        <v>17000</v>
      </c>
      <c r="X38" s="347">
        <v>17000</v>
      </c>
      <c r="Y38" s="347">
        <v>17000</v>
      </c>
      <c r="Z38" s="347">
        <v>17000</v>
      </c>
      <c r="AA38" s="347">
        <v>17000</v>
      </c>
      <c r="AB38" s="347">
        <v>17000</v>
      </c>
      <c r="AC38" s="347">
        <v>17000</v>
      </c>
      <c r="AD38" s="347">
        <v>17000</v>
      </c>
      <c r="AE38" s="347">
        <v>17000</v>
      </c>
      <c r="AF38" s="347">
        <v>17000</v>
      </c>
      <c r="AG38" s="347">
        <v>17000</v>
      </c>
      <c r="AH38" s="347">
        <v>17000</v>
      </c>
      <c r="AI38" s="347">
        <v>17000</v>
      </c>
      <c r="AJ38" s="347">
        <v>17000</v>
      </c>
      <c r="AK38" s="347">
        <v>17000</v>
      </c>
      <c r="AL38" s="347">
        <v>17000</v>
      </c>
      <c r="AM38" s="347">
        <v>17000</v>
      </c>
      <c r="AN38" s="347">
        <v>17000</v>
      </c>
      <c r="AO38" s="347">
        <v>17000</v>
      </c>
      <c r="AP38" s="347">
        <v>17000</v>
      </c>
      <c r="AQ38" s="347">
        <v>17000</v>
      </c>
      <c r="AR38" s="347">
        <v>17000</v>
      </c>
      <c r="AS38" s="347">
        <v>17000</v>
      </c>
      <c r="AT38" s="347">
        <v>17000</v>
      </c>
      <c r="AU38" s="347">
        <v>17000</v>
      </c>
      <c r="AV38" s="347">
        <v>17000</v>
      </c>
      <c r="AW38" s="347">
        <v>17000</v>
      </c>
      <c r="AX38" s="347">
        <v>17000</v>
      </c>
      <c r="AY38" s="347">
        <v>17000</v>
      </c>
      <c r="AZ38" s="347">
        <v>17000</v>
      </c>
      <c r="BA38" s="347">
        <v>17000</v>
      </c>
      <c r="BB38" s="347">
        <v>17000</v>
      </c>
      <c r="BC38" s="347">
        <v>17000</v>
      </c>
      <c r="BD38" s="347">
        <v>17000</v>
      </c>
      <c r="BE38" s="347">
        <v>17000</v>
      </c>
      <c r="BF38" s="347">
        <v>17000</v>
      </c>
      <c r="BG38" s="347">
        <v>17000</v>
      </c>
      <c r="BH38" s="347">
        <v>17000</v>
      </c>
      <c r="BI38" s="347">
        <v>17000</v>
      </c>
      <c r="BJ38" s="347">
        <v>17000</v>
      </c>
      <c r="BK38" s="347">
        <v>17000</v>
      </c>
      <c r="BL38" s="347">
        <v>17000</v>
      </c>
      <c r="BM38" s="347">
        <v>17000</v>
      </c>
      <c r="BN38" s="347">
        <v>17000</v>
      </c>
      <c r="BO38" s="347">
        <v>17000</v>
      </c>
      <c r="BP38" s="347">
        <v>0</v>
      </c>
      <c r="BQ38" s="347">
        <v>0</v>
      </c>
      <c r="BR38" s="347">
        <v>0</v>
      </c>
      <c r="BS38" s="347">
        <v>0</v>
      </c>
      <c r="BT38" s="347">
        <v>0</v>
      </c>
      <c r="BU38" s="347">
        <v>0</v>
      </c>
    </row>
    <row r="39" spans="1:73" s="199" customFormat="1" ht="16.5" customHeight="1" outlineLevel="1">
      <c r="A39" s="132"/>
      <c r="B39" s="132"/>
      <c r="C39" s="343"/>
      <c r="D39" s="343"/>
      <c r="E39" s="343"/>
      <c r="F39" s="343"/>
      <c r="G39" s="132"/>
      <c r="H39" s="132"/>
      <c r="I39" s="132"/>
      <c r="J39" s="132"/>
      <c r="K39" s="132"/>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row>
    <row r="40" spans="1:73" s="139" customFormat="1" ht="21.75" customHeight="1" thickBot="1">
      <c r="A40" s="158"/>
      <c r="B40" s="158"/>
      <c r="C40" s="158" t="s">
        <v>513</v>
      </c>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c r="BJ40" s="158"/>
      <c r="BK40" s="158"/>
      <c r="BL40" s="158"/>
      <c r="BM40" s="158"/>
      <c r="BN40" s="158"/>
      <c r="BO40" s="158"/>
      <c r="BP40" s="158"/>
      <c r="BQ40" s="158"/>
      <c r="BR40" s="158"/>
      <c r="BS40" s="158"/>
      <c r="BT40" s="158"/>
      <c r="BU40" s="158"/>
    </row>
    <row r="41" spans="1:73" s="139" customFormat="1" ht="24" customHeight="1" outlineLevel="1">
      <c r="A41" s="132"/>
      <c r="B41" s="132"/>
      <c r="C41" s="142" t="s">
        <v>500</v>
      </c>
      <c r="D41" s="132"/>
      <c r="E41" s="132"/>
      <c r="F41" s="132"/>
      <c r="G41" s="132"/>
      <c r="H41" s="132"/>
      <c r="I41" s="132"/>
      <c r="J41" s="132"/>
      <c r="K41" s="132"/>
      <c r="L41" s="132"/>
      <c r="M41" s="132"/>
      <c r="N41" s="132"/>
      <c r="O41" s="132"/>
      <c r="P41" s="132"/>
      <c r="Q41" s="132"/>
      <c r="R41" s="132"/>
      <c r="S41" s="132"/>
      <c r="T41" s="132"/>
      <c r="U41" s="132"/>
      <c r="V41" s="132"/>
      <c r="W41" s="132"/>
      <c r="X41" s="132"/>
      <c r="Y41" s="132"/>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row>
    <row r="42" spans="1:73" s="139" customFormat="1" ht="16.5" customHeight="1" outlineLevel="2">
      <c r="A42" s="132"/>
      <c r="B42" s="132"/>
      <c r="C42" s="349" t="s">
        <v>582</v>
      </c>
      <c r="D42" s="325"/>
      <c r="E42" s="132"/>
      <c r="F42" s="132"/>
      <c r="G42" s="132"/>
      <c r="H42" s="132"/>
      <c r="I42" s="132"/>
      <c r="J42" s="132"/>
      <c r="K42" s="132"/>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row>
    <row r="43" spans="1:73" s="139" customFormat="1" ht="16.5" customHeight="1" outlineLevel="2">
      <c r="A43" s="132"/>
      <c r="B43" s="348">
        <v>1</v>
      </c>
      <c r="C43" s="139" t="s">
        <v>382</v>
      </c>
      <c r="D43" s="345" t="s">
        <v>6</v>
      </c>
      <c r="E43" s="350" t="s">
        <v>829</v>
      </c>
      <c r="F43" s="350"/>
      <c r="G43" s="263"/>
      <c r="H43" s="263"/>
      <c r="I43" s="90">
        <v>5260586.0249367328</v>
      </c>
      <c r="J43" s="237">
        <v>5000</v>
      </c>
      <c r="K43" s="237">
        <v>35050</v>
      </c>
      <c r="L43" s="237">
        <v>10050</v>
      </c>
      <c r="M43" s="237">
        <v>5050</v>
      </c>
      <c r="N43" s="237">
        <v>800</v>
      </c>
      <c r="O43" s="237">
        <v>45050</v>
      </c>
      <c r="P43" s="237">
        <v>70000</v>
      </c>
      <c r="Q43" s="237">
        <v>35000</v>
      </c>
      <c r="R43" s="237">
        <v>55000</v>
      </c>
      <c r="S43" s="237">
        <v>60000</v>
      </c>
      <c r="T43" s="237">
        <v>75000</v>
      </c>
      <c r="U43" s="237">
        <v>76500</v>
      </c>
      <c r="V43" s="237">
        <v>78030</v>
      </c>
      <c r="W43" s="237">
        <v>79590.600000000006</v>
      </c>
      <c r="X43" s="237">
        <v>81182.412000000011</v>
      </c>
      <c r="Y43" s="237">
        <v>82806.060240000006</v>
      </c>
      <c r="Z43" s="237">
        <v>84462.181444800008</v>
      </c>
      <c r="AA43" s="237">
        <v>86151.425073696009</v>
      </c>
      <c r="AB43" s="237">
        <v>87874.45357516993</v>
      </c>
      <c r="AC43" s="237">
        <v>88753.198110921629</v>
      </c>
      <c r="AD43" s="237">
        <v>89640.730092030848</v>
      </c>
      <c r="AE43" s="237">
        <v>90537.137392951161</v>
      </c>
      <c r="AF43" s="237">
        <v>91442.508766880666</v>
      </c>
      <c r="AG43" s="237">
        <v>92356.933854549468</v>
      </c>
      <c r="AH43" s="237">
        <v>93280.503193094963</v>
      </c>
      <c r="AI43" s="237">
        <v>94213.308225025918</v>
      </c>
      <c r="AJ43" s="237">
        <v>95155.441307276182</v>
      </c>
      <c r="AK43" s="237">
        <v>96106.995720348947</v>
      </c>
      <c r="AL43" s="237">
        <v>97068.06567755244</v>
      </c>
      <c r="AM43" s="237">
        <v>98038.746334327967</v>
      </c>
      <c r="AN43" s="237">
        <v>99019.133797671253</v>
      </c>
      <c r="AO43" s="237">
        <v>100009.32513564796</v>
      </c>
      <c r="AP43" s="237">
        <v>101009.41838700444</v>
      </c>
      <c r="AQ43" s="237">
        <v>102019.51257087447</v>
      </c>
      <c r="AR43" s="237">
        <v>103039.70769658322</v>
      </c>
      <c r="AS43" s="237">
        <v>104070.10477354906</v>
      </c>
      <c r="AT43" s="237">
        <v>105110.80582128455</v>
      </c>
      <c r="AU43" s="237">
        <v>106161.9138794974</v>
      </c>
      <c r="AV43" s="237">
        <v>107223.53301829238</v>
      </c>
      <c r="AW43" s="237">
        <v>108295.76834847531</v>
      </c>
      <c r="AX43" s="237">
        <v>109378.72603196006</v>
      </c>
      <c r="AY43" s="237">
        <v>110472.51329227966</v>
      </c>
      <c r="AZ43" s="237">
        <v>111577.23842520246</v>
      </c>
      <c r="BA43" s="237">
        <v>112693.01080945448</v>
      </c>
      <c r="BB43" s="237">
        <v>113819.94091754903</v>
      </c>
      <c r="BC43" s="237">
        <v>114958.14032672452</v>
      </c>
      <c r="BD43" s="237">
        <v>116107.72172999177</v>
      </c>
      <c r="BE43" s="237">
        <v>117268.79894729168</v>
      </c>
      <c r="BF43" s="237">
        <v>118441.4869367646</v>
      </c>
      <c r="BG43" s="237">
        <v>119625.90180613226</v>
      </c>
      <c r="BH43" s="237">
        <v>120822.16082419358</v>
      </c>
      <c r="BI43" s="237">
        <v>122030.38243243551</v>
      </c>
      <c r="BJ43" s="237">
        <v>123250.68625675986</v>
      </c>
      <c r="BK43" s="237">
        <v>124483.19311932746</v>
      </c>
      <c r="BL43" s="237">
        <v>125728.02505052074</v>
      </c>
      <c r="BM43" s="237">
        <v>126985.30530102595</v>
      </c>
      <c r="BN43" s="237">
        <v>128255.1583540362</v>
      </c>
      <c r="BO43" s="237">
        <v>129537.70993757657</v>
      </c>
      <c r="BP43" s="237">
        <v>0</v>
      </c>
      <c r="BQ43" s="237">
        <v>0</v>
      </c>
      <c r="BR43" s="237">
        <v>0</v>
      </c>
      <c r="BS43" s="237">
        <v>0</v>
      </c>
      <c r="BT43" s="237">
        <v>0</v>
      </c>
      <c r="BU43" s="237">
        <v>0</v>
      </c>
    </row>
    <row r="44" spans="1:73" s="139" customFormat="1" ht="16.5" customHeight="1" outlineLevel="2">
      <c r="A44" s="132"/>
      <c r="B44" s="348">
        <v>0</v>
      </c>
      <c r="C44" s="139" t="s">
        <v>384</v>
      </c>
      <c r="D44" s="345" t="s">
        <v>6</v>
      </c>
      <c r="E44" s="350" t="s">
        <v>828</v>
      </c>
      <c r="F44" s="350"/>
      <c r="G44" s="263"/>
      <c r="H44" s="263"/>
      <c r="I44" s="90">
        <v>0</v>
      </c>
      <c r="J44" s="237">
        <v>0</v>
      </c>
      <c r="K44" s="237">
        <v>0</v>
      </c>
      <c r="L44" s="237">
        <v>0</v>
      </c>
      <c r="M44" s="237">
        <v>0</v>
      </c>
      <c r="N44" s="237">
        <v>0</v>
      </c>
      <c r="O44" s="237">
        <v>0</v>
      </c>
      <c r="P44" s="237">
        <v>0</v>
      </c>
      <c r="Q44" s="237">
        <v>0</v>
      </c>
      <c r="R44" s="237">
        <v>0</v>
      </c>
      <c r="S44" s="237">
        <v>0</v>
      </c>
      <c r="T44" s="237">
        <v>0</v>
      </c>
      <c r="U44" s="237">
        <v>0</v>
      </c>
      <c r="V44" s="237">
        <v>0</v>
      </c>
      <c r="W44" s="237">
        <v>0</v>
      </c>
      <c r="X44" s="237">
        <v>0</v>
      </c>
      <c r="Y44" s="237">
        <v>0</v>
      </c>
      <c r="Z44" s="237">
        <v>0</v>
      </c>
      <c r="AA44" s="237">
        <v>0</v>
      </c>
      <c r="AB44" s="237">
        <v>0</v>
      </c>
      <c r="AC44" s="237">
        <v>0</v>
      </c>
      <c r="AD44" s="237">
        <v>0</v>
      </c>
      <c r="AE44" s="237">
        <v>0</v>
      </c>
      <c r="AF44" s="237">
        <v>0</v>
      </c>
      <c r="AG44" s="237">
        <v>0</v>
      </c>
      <c r="AH44" s="237">
        <v>0</v>
      </c>
      <c r="AI44" s="237">
        <v>0</v>
      </c>
      <c r="AJ44" s="237">
        <v>0</v>
      </c>
      <c r="AK44" s="237">
        <v>0</v>
      </c>
      <c r="AL44" s="237">
        <v>0</v>
      </c>
      <c r="AM44" s="237">
        <v>0</v>
      </c>
      <c r="AN44" s="237">
        <v>0</v>
      </c>
      <c r="AO44" s="237">
        <v>0</v>
      </c>
      <c r="AP44" s="237">
        <v>0</v>
      </c>
      <c r="AQ44" s="237">
        <v>0</v>
      </c>
      <c r="AR44" s="237">
        <v>0</v>
      </c>
      <c r="AS44" s="237">
        <v>0</v>
      </c>
      <c r="AT44" s="237">
        <v>0</v>
      </c>
      <c r="AU44" s="237">
        <v>0</v>
      </c>
      <c r="AV44" s="237">
        <v>0</v>
      </c>
      <c r="AW44" s="237">
        <v>0</v>
      </c>
      <c r="AX44" s="237">
        <v>0</v>
      </c>
      <c r="AY44" s="237">
        <v>0</v>
      </c>
      <c r="AZ44" s="237">
        <v>0</v>
      </c>
      <c r="BA44" s="237">
        <v>0</v>
      </c>
      <c r="BB44" s="237">
        <v>0</v>
      </c>
      <c r="BC44" s="237">
        <v>0</v>
      </c>
      <c r="BD44" s="237">
        <v>0</v>
      </c>
      <c r="BE44" s="237">
        <v>0</v>
      </c>
      <c r="BF44" s="237">
        <v>0</v>
      </c>
      <c r="BG44" s="237">
        <v>0</v>
      </c>
      <c r="BH44" s="237">
        <v>0</v>
      </c>
      <c r="BI44" s="237">
        <v>0</v>
      </c>
      <c r="BJ44" s="237">
        <v>0</v>
      </c>
      <c r="BK44" s="237">
        <v>0</v>
      </c>
      <c r="BL44" s="237">
        <v>0</v>
      </c>
      <c r="BM44" s="237">
        <v>0</v>
      </c>
      <c r="BN44" s="237">
        <v>0</v>
      </c>
      <c r="BO44" s="237">
        <v>0</v>
      </c>
      <c r="BP44" s="237">
        <v>0</v>
      </c>
      <c r="BQ44" s="237">
        <v>0</v>
      </c>
      <c r="BR44" s="237">
        <v>0</v>
      </c>
      <c r="BS44" s="237">
        <v>0</v>
      </c>
      <c r="BT44" s="237">
        <v>0</v>
      </c>
      <c r="BU44" s="237">
        <v>0</v>
      </c>
    </row>
    <row r="45" spans="1:73" s="139" customFormat="1" ht="16.5" customHeight="1" outlineLevel="2">
      <c r="A45" s="132"/>
      <c r="B45" s="348">
        <v>1</v>
      </c>
      <c r="C45" s="139" t="s">
        <v>383</v>
      </c>
      <c r="D45" s="345" t="s">
        <v>6</v>
      </c>
      <c r="E45" s="350" t="s">
        <v>829</v>
      </c>
      <c r="F45" s="350"/>
      <c r="G45" s="263"/>
      <c r="H45" s="263"/>
      <c r="I45" s="90">
        <v>954800</v>
      </c>
      <c r="J45" s="237">
        <v>11200</v>
      </c>
      <c r="K45" s="237">
        <v>11200</v>
      </c>
      <c r="L45" s="237">
        <v>12800</v>
      </c>
      <c r="M45" s="237">
        <v>12800</v>
      </c>
      <c r="N45" s="237">
        <v>14400</v>
      </c>
      <c r="O45" s="237">
        <v>14400</v>
      </c>
      <c r="P45" s="237">
        <v>16000</v>
      </c>
      <c r="Q45" s="237">
        <v>16000</v>
      </c>
      <c r="R45" s="237">
        <v>16000</v>
      </c>
      <c r="S45" s="237">
        <v>16000</v>
      </c>
      <c r="T45" s="237">
        <v>16000</v>
      </c>
      <c r="U45" s="237">
        <v>16000</v>
      </c>
      <c r="V45" s="237">
        <v>17000</v>
      </c>
      <c r="W45" s="237">
        <v>17000</v>
      </c>
      <c r="X45" s="237">
        <v>17000</v>
      </c>
      <c r="Y45" s="237">
        <v>17000</v>
      </c>
      <c r="Z45" s="237">
        <v>17000</v>
      </c>
      <c r="AA45" s="237">
        <v>17000</v>
      </c>
      <c r="AB45" s="237">
        <v>17000</v>
      </c>
      <c r="AC45" s="237">
        <v>17000</v>
      </c>
      <c r="AD45" s="237">
        <v>17000</v>
      </c>
      <c r="AE45" s="237">
        <v>17000</v>
      </c>
      <c r="AF45" s="237">
        <v>17000</v>
      </c>
      <c r="AG45" s="237">
        <v>17000</v>
      </c>
      <c r="AH45" s="237">
        <v>17000</v>
      </c>
      <c r="AI45" s="237">
        <v>17000</v>
      </c>
      <c r="AJ45" s="237">
        <v>17000</v>
      </c>
      <c r="AK45" s="237">
        <v>17000</v>
      </c>
      <c r="AL45" s="237">
        <v>17000</v>
      </c>
      <c r="AM45" s="237">
        <v>17000</v>
      </c>
      <c r="AN45" s="237">
        <v>17000</v>
      </c>
      <c r="AO45" s="237">
        <v>17000</v>
      </c>
      <c r="AP45" s="237">
        <v>17000</v>
      </c>
      <c r="AQ45" s="237">
        <v>17000</v>
      </c>
      <c r="AR45" s="237">
        <v>17000</v>
      </c>
      <c r="AS45" s="237">
        <v>17000</v>
      </c>
      <c r="AT45" s="237">
        <v>17000</v>
      </c>
      <c r="AU45" s="237">
        <v>17000</v>
      </c>
      <c r="AV45" s="237">
        <v>17000</v>
      </c>
      <c r="AW45" s="237">
        <v>17000</v>
      </c>
      <c r="AX45" s="237">
        <v>17000</v>
      </c>
      <c r="AY45" s="237">
        <v>17000</v>
      </c>
      <c r="AZ45" s="237">
        <v>17000</v>
      </c>
      <c r="BA45" s="237">
        <v>17000</v>
      </c>
      <c r="BB45" s="237">
        <v>17000</v>
      </c>
      <c r="BC45" s="237">
        <v>17000</v>
      </c>
      <c r="BD45" s="237">
        <v>17000</v>
      </c>
      <c r="BE45" s="237">
        <v>17000</v>
      </c>
      <c r="BF45" s="237">
        <v>17000</v>
      </c>
      <c r="BG45" s="237">
        <v>17000</v>
      </c>
      <c r="BH45" s="237">
        <v>17000</v>
      </c>
      <c r="BI45" s="237">
        <v>17000</v>
      </c>
      <c r="BJ45" s="237">
        <v>17000</v>
      </c>
      <c r="BK45" s="237">
        <v>17000</v>
      </c>
      <c r="BL45" s="237">
        <v>17000</v>
      </c>
      <c r="BM45" s="237">
        <v>17000</v>
      </c>
      <c r="BN45" s="237">
        <v>17000</v>
      </c>
      <c r="BO45" s="237">
        <v>17000</v>
      </c>
      <c r="BP45" s="237">
        <v>0</v>
      </c>
      <c r="BQ45" s="237">
        <v>0</v>
      </c>
      <c r="BR45" s="237">
        <v>0</v>
      </c>
      <c r="BS45" s="237">
        <v>0</v>
      </c>
      <c r="BT45" s="237">
        <v>0</v>
      </c>
      <c r="BU45" s="237">
        <v>0</v>
      </c>
    </row>
    <row r="46" spans="1:73" ht="16.5" customHeight="1" outlineLevel="2" thickBot="1">
      <c r="A46" s="132"/>
      <c r="B46" s="132"/>
      <c r="C46" s="94" t="s">
        <v>395</v>
      </c>
      <c r="D46" s="345" t="s">
        <v>6</v>
      </c>
      <c r="E46" s="351" t="s">
        <v>812</v>
      </c>
      <c r="F46" s="350"/>
      <c r="G46" s="274"/>
      <c r="H46" s="274"/>
      <c r="I46" s="90">
        <v>6215386.024936731</v>
      </c>
      <c r="J46" s="352">
        <v>16200</v>
      </c>
      <c r="K46" s="352">
        <v>46250</v>
      </c>
      <c r="L46" s="352">
        <v>22850</v>
      </c>
      <c r="M46" s="352">
        <v>17850</v>
      </c>
      <c r="N46" s="352">
        <v>15200</v>
      </c>
      <c r="O46" s="352">
        <v>59450</v>
      </c>
      <c r="P46" s="352">
        <v>86000</v>
      </c>
      <c r="Q46" s="352">
        <v>51000</v>
      </c>
      <c r="R46" s="352">
        <v>71000</v>
      </c>
      <c r="S46" s="352">
        <v>76000</v>
      </c>
      <c r="T46" s="352">
        <v>91000</v>
      </c>
      <c r="U46" s="352">
        <v>92500</v>
      </c>
      <c r="V46" s="352">
        <v>95030</v>
      </c>
      <c r="W46" s="352">
        <v>96590.6</v>
      </c>
      <c r="X46" s="352">
        <v>98182.412000000011</v>
      </c>
      <c r="Y46" s="352">
        <v>99806.060240000006</v>
      </c>
      <c r="Z46" s="352">
        <v>101462.18144480001</v>
      </c>
      <c r="AA46" s="352">
        <v>103151.42507369601</v>
      </c>
      <c r="AB46" s="352">
        <v>104874.45357516993</v>
      </c>
      <c r="AC46" s="352">
        <v>105753.19811092163</v>
      </c>
      <c r="AD46" s="352">
        <v>106640.73009203085</v>
      </c>
      <c r="AE46" s="352">
        <v>107537.13739295116</v>
      </c>
      <c r="AF46" s="352">
        <v>108442.50876688067</v>
      </c>
      <c r="AG46" s="352">
        <v>109356.93385454947</v>
      </c>
      <c r="AH46" s="352">
        <v>110280.50319309496</v>
      </c>
      <c r="AI46" s="352">
        <v>111213.30822502592</v>
      </c>
      <c r="AJ46" s="352">
        <v>112155.44130727618</v>
      </c>
      <c r="AK46" s="352">
        <v>113106.99572034895</v>
      </c>
      <c r="AL46" s="352">
        <v>114068.06567755244</v>
      </c>
      <c r="AM46" s="352">
        <v>115038.74633432797</v>
      </c>
      <c r="AN46" s="352">
        <v>116019.13379767125</v>
      </c>
      <c r="AO46" s="352">
        <v>117009.32513564796</v>
      </c>
      <c r="AP46" s="352">
        <v>118009.41838700444</v>
      </c>
      <c r="AQ46" s="352">
        <v>119019.51257087447</v>
      </c>
      <c r="AR46" s="352">
        <v>120039.70769658322</v>
      </c>
      <c r="AS46" s="352">
        <v>121070.10477354906</v>
      </c>
      <c r="AT46" s="352">
        <v>122110.80582128455</v>
      </c>
      <c r="AU46" s="352">
        <v>123161.9138794974</v>
      </c>
      <c r="AV46" s="352">
        <v>124223.53301829238</v>
      </c>
      <c r="AW46" s="352">
        <v>125295.76834847531</v>
      </c>
      <c r="AX46" s="352">
        <v>126378.72603196006</v>
      </c>
      <c r="AY46" s="352">
        <v>127472.51329227966</v>
      </c>
      <c r="AZ46" s="352">
        <v>128577.23842520246</v>
      </c>
      <c r="BA46" s="352">
        <v>129693.01080945448</v>
      </c>
      <c r="BB46" s="352">
        <v>130819.94091754903</v>
      </c>
      <c r="BC46" s="352">
        <v>131958.1403267245</v>
      </c>
      <c r="BD46" s="352">
        <v>133107.72172999178</v>
      </c>
      <c r="BE46" s="352">
        <v>134268.79894729168</v>
      </c>
      <c r="BF46" s="352">
        <v>135441.48693676462</v>
      </c>
      <c r="BG46" s="352">
        <v>136625.90180613226</v>
      </c>
      <c r="BH46" s="352">
        <v>137822.16082419356</v>
      </c>
      <c r="BI46" s="352">
        <v>139030.38243243552</v>
      </c>
      <c r="BJ46" s="352">
        <v>140250.68625675986</v>
      </c>
      <c r="BK46" s="352">
        <v>141483.19311932748</v>
      </c>
      <c r="BL46" s="352">
        <v>142728.02505052072</v>
      </c>
      <c r="BM46" s="352">
        <v>143985.30530102595</v>
      </c>
      <c r="BN46" s="352">
        <v>145255.15835403622</v>
      </c>
      <c r="BO46" s="352">
        <v>146537.70993757655</v>
      </c>
      <c r="BP46" s="352">
        <v>0</v>
      </c>
      <c r="BQ46" s="352">
        <v>0</v>
      </c>
      <c r="BR46" s="352">
        <v>0</v>
      </c>
      <c r="BS46" s="352">
        <v>0</v>
      </c>
      <c r="BT46" s="352">
        <v>0</v>
      </c>
      <c r="BU46" s="352">
        <v>0</v>
      </c>
    </row>
    <row r="47" spans="1:73" s="139" customFormat="1" ht="16.5" customHeight="1" outlineLevel="2" thickTop="1">
      <c r="A47" s="132"/>
      <c r="B47" s="132"/>
      <c r="C47" s="132"/>
      <c r="D47" s="325"/>
      <c r="E47" s="190"/>
      <c r="F47" s="190"/>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row>
    <row r="48" spans="1:73" s="139" customFormat="1" ht="18" customHeight="1" outlineLevel="1">
      <c r="A48" s="132"/>
      <c r="B48" s="132"/>
      <c r="C48" s="142" t="s">
        <v>378</v>
      </c>
      <c r="D48" s="325"/>
      <c r="E48" s="190"/>
      <c r="F48" s="190"/>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row>
    <row r="49" spans="1:73" s="139" customFormat="1" ht="14.25" customHeight="1" outlineLevel="2">
      <c r="A49" s="132"/>
      <c r="B49" s="623">
        <v>1</v>
      </c>
      <c r="C49" s="199" t="s">
        <v>833</v>
      </c>
      <c r="D49" s="345" t="s">
        <v>6</v>
      </c>
      <c r="E49" s="350" t="s">
        <v>834</v>
      </c>
      <c r="F49" s="350"/>
      <c r="G49" s="263"/>
      <c r="H49" s="263"/>
      <c r="I49" s="90">
        <v>999481.34473797935</v>
      </c>
      <c r="J49" s="237">
        <v>950</v>
      </c>
      <c r="K49" s="237">
        <v>6653.5</v>
      </c>
      <c r="L49" s="237">
        <v>1903.5</v>
      </c>
      <c r="M49" s="237">
        <v>953.5</v>
      </c>
      <c r="N49" s="237">
        <v>146</v>
      </c>
      <c r="O49" s="237">
        <v>8553.5</v>
      </c>
      <c r="P49" s="237">
        <v>13300</v>
      </c>
      <c r="Q49" s="237">
        <v>6650</v>
      </c>
      <c r="R49" s="237">
        <v>10450</v>
      </c>
      <c r="S49" s="237">
        <v>11400</v>
      </c>
      <c r="T49" s="237">
        <v>14250</v>
      </c>
      <c r="U49" s="237">
        <v>14535</v>
      </c>
      <c r="V49" s="237">
        <v>14825.7</v>
      </c>
      <c r="W49" s="237">
        <v>15122.214000000002</v>
      </c>
      <c r="X49" s="237">
        <v>15424.658280000001</v>
      </c>
      <c r="Y49" s="237">
        <v>15733.151445600002</v>
      </c>
      <c r="Z49" s="237">
        <v>16047.814474512003</v>
      </c>
      <c r="AA49" s="237">
        <v>16368.770764002242</v>
      </c>
      <c r="AB49" s="237">
        <v>16696.146179282288</v>
      </c>
      <c r="AC49" s="237">
        <v>16863.107641075108</v>
      </c>
      <c r="AD49" s="237">
        <v>17031.73871748586</v>
      </c>
      <c r="AE49" s="237">
        <v>17202.056104660722</v>
      </c>
      <c r="AF49" s="237">
        <v>17374.076665707325</v>
      </c>
      <c r="AG49" s="237">
        <v>17547.817432364398</v>
      </c>
      <c r="AH49" s="237">
        <v>17723.295606688043</v>
      </c>
      <c r="AI49" s="237">
        <v>17900.528562754924</v>
      </c>
      <c r="AJ49" s="237">
        <v>18079.533848382474</v>
      </c>
      <c r="AK49" s="237">
        <v>18260.3291868663</v>
      </c>
      <c r="AL49" s="237">
        <v>18442.932478734965</v>
      </c>
      <c r="AM49" s="237">
        <v>18627.361803522315</v>
      </c>
      <c r="AN49" s="237">
        <v>18813.635421557537</v>
      </c>
      <c r="AO49" s="237">
        <v>19001.771775773112</v>
      </c>
      <c r="AP49" s="237">
        <v>19191.789493530843</v>
      </c>
      <c r="AQ49" s="237">
        <v>19383.707388466151</v>
      </c>
      <c r="AR49" s="237">
        <v>19577.544462350812</v>
      </c>
      <c r="AS49" s="237">
        <v>19773.31990697432</v>
      </c>
      <c r="AT49" s="237">
        <v>19971.053106044066</v>
      </c>
      <c r="AU49" s="237">
        <v>20170.763637104505</v>
      </c>
      <c r="AV49" s="237">
        <v>20372.471273475552</v>
      </c>
      <c r="AW49" s="237">
        <v>20576.19598621031</v>
      </c>
      <c r="AX49" s="237">
        <v>20781.957946072413</v>
      </c>
      <c r="AY49" s="237">
        <v>20989.777525533136</v>
      </c>
      <c r="AZ49" s="237">
        <v>21199.675300788469</v>
      </c>
      <c r="BA49" s="237">
        <v>21411.672053796352</v>
      </c>
      <c r="BB49" s="237">
        <v>21625.788774334316</v>
      </c>
      <c r="BC49" s="237">
        <v>21842.046662077661</v>
      </c>
      <c r="BD49" s="237">
        <v>22060.467128698438</v>
      </c>
      <c r="BE49" s="237">
        <v>22281.071799985421</v>
      </c>
      <c r="BF49" s="237">
        <v>22503.882517985276</v>
      </c>
      <c r="BG49" s="237">
        <v>22728.92134316513</v>
      </c>
      <c r="BH49" s="237">
        <v>22956.210556596779</v>
      </c>
      <c r="BI49" s="237">
        <v>23185.772662162748</v>
      </c>
      <c r="BJ49" s="237">
        <v>23417.630388784375</v>
      </c>
      <c r="BK49" s="237">
        <v>23651.80669267222</v>
      </c>
      <c r="BL49" s="237">
        <v>23888.324759598941</v>
      </c>
      <c r="BM49" s="237">
        <v>24127.208007194931</v>
      </c>
      <c r="BN49" s="237">
        <v>24368.480087266878</v>
      </c>
      <c r="BO49" s="237">
        <v>24612.164888139549</v>
      </c>
      <c r="BP49" s="237">
        <v>24858.286537020944</v>
      </c>
      <c r="BQ49" s="237">
        <v>25106.869402391152</v>
      </c>
      <c r="BR49" s="237">
        <v>25357.938096415062</v>
      </c>
      <c r="BS49" s="237">
        <v>25611.517477379217</v>
      </c>
      <c r="BT49" s="237">
        <v>25867.63265215301</v>
      </c>
      <c r="BU49" s="237">
        <v>26126.30897867454</v>
      </c>
    </row>
    <row r="50" spans="1:73" s="199" customFormat="1" ht="14.25" customHeight="1" outlineLevel="2">
      <c r="A50" s="132"/>
      <c r="B50" s="623">
        <v>0</v>
      </c>
      <c r="C50" s="199" t="s">
        <v>835</v>
      </c>
      <c r="D50" s="345" t="s">
        <v>6</v>
      </c>
      <c r="E50" s="350" t="s">
        <v>828</v>
      </c>
      <c r="F50" s="350"/>
      <c r="G50" s="263"/>
      <c r="H50" s="263"/>
      <c r="I50" s="90">
        <v>0</v>
      </c>
      <c r="J50" s="237">
        <v>0</v>
      </c>
      <c r="K50" s="237">
        <v>0</v>
      </c>
      <c r="L50" s="237">
        <v>0</v>
      </c>
      <c r="M50" s="237">
        <v>0</v>
      </c>
      <c r="N50" s="237">
        <v>0</v>
      </c>
      <c r="O50" s="237">
        <v>0</v>
      </c>
      <c r="P50" s="237">
        <v>0</v>
      </c>
      <c r="Q50" s="237">
        <v>0</v>
      </c>
      <c r="R50" s="237">
        <v>0</v>
      </c>
      <c r="S50" s="237">
        <v>0</v>
      </c>
      <c r="T50" s="237">
        <v>0</v>
      </c>
      <c r="U50" s="237">
        <v>0</v>
      </c>
      <c r="V50" s="237">
        <v>0</v>
      </c>
      <c r="W50" s="237">
        <v>0</v>
      </c>
      <c r="X50" s="237">
        <v>0</v>
      </c>
      <c r="Y50" s="237">
        <v>0</v>
      </c>
      <c r="Z50" s="237">
        <v>0</v>
      </c>
      <c r="AA50" s="237">
        <v>0</v>
      </c>
      <c r="AB50" s="237">
        <v>0</v>
      </c>
      <c r="AC50" s="237">
        <v>0</v>
      </c>
      <c r="AD50" s="237">
        <v>0</v>
      </c>
      <c r="AE50" s="237">
        <v>0</v>
      </c>
      <c r="AF50" s="237">
        <v>0</v>
      </c>
      <c r="AG50" s="237">
        <v>0</v>
      </c>
      <c r="AH50" s="237">
        <v>0</v>
      </c>
      <c r="AI50" s="237">
        <v>0</v>
      </c>
      <c r="AJ50" s="237">
        <v>0</v>
      </c>
      <c r="AK50" s="237">
        <v>0</v>
      </c>
      <c r="AL50" s="237">
        <v>0</v>
      </c>
      <c r="AM50" s="237">
        <v>0</v>
      </c>
      <c r="AN50" s="237">
        <v>0</v>
      </c>
      <c r="AO50" s="237">
        <v>0</v>
      </c>
      <c r="AP50" s="237">
        <v>0</v>
      </c>
      <c r="AQ50" s="237">
        <v>0</v>
      </c>
      <c r="AR50" s="237">
        <v>0</v>
      </c>
      <c r="AS50" s="237">
        <v>0</v>
      </c>
      <c r="AT50" s="237">
        <v>0</v>
      </c>
      <c r="AU50" s="237">
        <v>0</v>
      </c>
      <c r="AV50" s="237">
        <v>0</v>
      </c>
      <c r="AW50" s="237">
        <v>0</v>
      </c>
      <c r="AX50" s="237">
        <v>0</v>
      </c>
      <c r="AY50" s="237">
        <v>0</v>
      </c>
      <c r="AZ50" s="237">
        <v>0</v>
      </c>
      <c r="BA50" s="237">
        <v>0</v>
      </c>
      <c r="BB50" s="237">
        <v>0</v>
      </c>
      <c r="BC50" s="237">
        <v>0</v>
      </c>
      <c r="BD50" s="237">
        <v>0</v>
      </c>
      <c r="BE50" s="237">
        <v>0</v>
      </c>
      <c r="BF50" s="237">
        <v>0</v>
      </c>
      <c r="BG50" s="237">
        <v>0</v>
      </c>
      <c r="BH50" s="237">
        <v>0</v>
      </c>
      <c r="BI50" s="237">
        <v>0</v>
      </c>
      <c r="BJ50" s="237">
        <v>0</v>
      </c>
      <c r="BK50" s="237">
        <v>0</v>
      </c>
      <c r="BL50" s="237">
        <v>0</v>
      </c>
      <c r="BM50" s="237">
        <v>0</v>
      </c>
      <c r="BN50" s="237">
        <v>0</v>
      </c>
      <c r="BO50" s="237">
        <v>0</v>
      </c>
      <c r="BP50" s="237">
        <v>0</v>
      </c>
      <c r="BQ50" s="237">
        <v>0</v>
      </c>
      <c r="BR50" s="237">
        <v>0</v>
      </c>
      <c r="BS50" s="237">
        <v>0</v>
      </c>
      <c r="BT50" s="237">
        <v>0</v>
      </c>
      <c r="BU50" s="237">
        <v>0</v>
      </c>
    </row>
    <row r="51" spans="1:73" s="199" customFormat="1" ht="14.25" customHeight="1" outlineLevel="2">
      <c r="A51" s="132"/>
      <c r="B51" s="623">
        <v>1</v>
      </c>
      <c r="C51" s="199" t="s">
        <v>836</v>
      </c>
      <c r="D51" s="345" t="s">
        <v>6</v>
      </c>
      <c r="E51" s="350" t="s">
        <v>834</v>
      </c>
      <c r="F51" s="350"/>
      <c r="G51" s="263"/>
      <c r="H51" s="263"/>
      <c r="I51" s="90">
        <v>181412</v>
      </c>
      <c r="J51" s="237">
        <v>2128</v>
      </c>
      <c r="K51" s="237">
        <v>2128</v>
      </c>
      <c r="L51" s="237">
        <v>2432</v>
      </c>
      <c r="M51" s="237">
        <v>2432</v>
      </c>
      <c r="N51" s="237">
        <v>2736</v>
      </c>
      <c r="O51" s="237">
        <v>2736</v>
      </c>
      <c r="P51" s="237">
        <v>3040</v>
      </c>
      <c r="Q51" s="237">
        <v>3040</v>
      </c>
      <c r="R51" s="237">
        <v>3040</v>
      </c>
      <c r="S51" s="237">
        <v>3040</v>
      </c>
      <c r="T51" s="237">
        <v>3040</v>
      </c>
      <c r="U51" s="237">
        <v>3040</v>
      </c>
      <c r="V51" s="237">
        <v>3230</v>
      </c>
      <c r="W51" s="237">
        <v>3230</v>
      </c>
      <c r="X51" s="237">
        <v>3230</v>
      </c>
      <c r="Y51" s="237">
        <v>3230</v>
      </c>
      <c r="Z51" s="237">
        <v>3230</v>
      </c>
      <c r="AA51" s="237">
        <v>3230</v>
      </c>
      <c r="AB51" s="237">
        <v>3230</v>
      </c>
      <c r="AC51" s="237">
        <v>3230</v>
      </c>
      <c r="AD51" s="237">
        <v>3230</v>
      </c>
      <c r="AE51" s="237">
        <v>3230</v>
      </c>
      <c r="AF51" s="237">
        <v>3230</v>
      </c>
      <c r="AG51" s="237">
        <v>3230</v>
      </c>
      <c r="AH51" s="237">
        <v>3230</v>
      </c>
      <c r="AI51" s="237">
        <v>3230</v>
      </c>
      <c r="AJ51" s="237">
        <v>3230</v>
      </c>
      <c r="AK51" s="237">
        <v>3230</v>
      </c>
      <c r="AL51" s="237">
        <v>3230</v>
      </c>
      <c r="AM51" s="237">
        <v>3230</v>
      </c>
      <c r="AN51" s="237">
        <v>3230</v>
      </c>
      <c r="AO51" s="237">
        <v>3230</v>
      </c>
      <c r="AP51" s="237">
        <v>3230</v>
      </c>
      <c r="AQ51" s="237">
        <v>3230</v>
      </c>
      <c r="AR51" s="237">
        <v>3230</v>
      </c>
      <c r="AS51" s="237">
        <v>3230</v>
      </c>
      <c r="AT51" s="237">
        <v>3230</v>
      </c>
      <c r="AU51" s="237">
        <v>3230</v>
      </c>
      <c r="AV51" s="237">
        <v>3230</v>
      </c>
      <c r="AW51" s="237">
        <v>3230</v>
      </c>
      <c r="AX51" s="237">
        <v>3230</v>
      </c>
      <c r="AY51" s="237">
        <v>3230</v>
      </c>
      <c r="AZ51" s="237">
        <v>3230</v>
      </c>
      <c r="BA51" s="237">
        <v>3230</v>
      </c>
      <c r="BB51" s="237">
        <v>3230</v>
      </c>
      <c r="BC51" s="237">
        <v>3230</v>
      </c>
      <c r="BD51" s="237">
        <v>3230</v>
      </c>
      <c r="BE51" s="237">
        <v>3230</v>
      </c>
      <c r="BF51" s="237">
        <v>3230</v>
      </c>
      <c r="BG51" s="237">
        <v>3230</v>
      </c>
      <c r="BH51" s="237">
        <v>3230</v>
      </c>
      <c r="BI51" s="237">
        <v>3230</v>
      </c>
      <c r="BJ51" s="237">
        <v>3230</v>
      </c>
      <c r="BK51" s="237">
        <v>3230</v>
      </c>
      <c r="BL51" s="237">
        <v>3230</v>
      </c>
      <c r="BM51" s="237">
        <v>3230</v>
      </c>
      <c r="BN51" s="237">
        <v>3230</v>
      </c>
      <c r="BO51" s="237">
        <v>3230</v>
      </c>
      <c r="BP51" s="237">
        <v>0</v>
      </c>
      <c r="BQ51" s="237">
        <v>0</v>
      </c>
      <c r="BR51" s="237">
        <v>0</v>
      </c>
      <c r="BS51" s="237">
        <v>0</v>
      </c>
      <c r="BT51" s="237">
        <v>0</v>
      </c>
      <c r="BU51" s="237">
        <v>0</v>
      </c>
    </row>
    <row r="52" spans="1:73" ht="16.5" customHeight="1" outlineLevel="2" thickBot="1">
      <c r="A52" s="132"/>
      <c r="B52" s="132"/>
      <c r="C52" s="243" t="s">
        <v>379</v>
      </c>
      <c r="D52" s="345" t="s">
        <v>6</v>
      </c>
      <c r="E52" s="350"/>
      <c r="F52" s="350"/>
      <c r="G52" s="274"/>
      <c r="H52" s="274"/>
      <c r="I52" s="90">
        <v>1180893.3447379796</v>
      </c>
      <c r="J52" s="352">
        <v>3078</v>
      </c>
      <c r="K52" s="352">
        <v>8781.5</v>
      </c>
      <c r="L52" s="352">
        <v>4335.5</v>
      </c>
      <c r="M52" s="352">
        <v>3385.5</v>
      </c>
      <c r="N52" s="352">
        <v>2882</v>
      </c>
      <c r="O52" s="352">
        <v>11289.5</v>
      </c>
      <c r="P52" s="352">
        <v>16340</v>
      </c>
      <c r="Q52" s="352">
        <v>9690</v>
      </c>
      <c r="R52" s="352">
        <v>13490</v>
      </c>
      <c r="S52" s="352">
        <v>14440</v>
      </c>
      <c r="T52" s="352">
        <v>17290</v>
      </c>
      <c r="U52" s="352">
        <v>17575</v>
      </c>
      <c r="V52" s="352">
        <v>18055.7</v>
      </c>
      <c r="W52" s="352">
        <v>18352.214</v>
      </c>
      <c r="X52" s="352">
        <v>18654.658280000003</v>
      </c>
      <c r="Y52" s="352">
        <v>18963.1514456</v>
      </c>
      <c r="Z52" s="352">
        <v>19277.814474512001</v>
      </c>
      <c r="AA52" s="352">
        <v>19598.770764002242</v>
      </c>
      <c r="AB52" s="352">
        <v>19926.146179282288</v>
      </c>
      <c r="AC52" s="352">
        <v>20093.107641075108</v>
      </c>
      <c r="AD52" s="352">
        <v>20261.73871748586</v>
      </c>
      <c r="AE52" s="352">
        <v>20432.056104660722</v>
      </c>
      <c r="AF52" s="352">
        <v>20604.076665707325</v>
      </c>
      <c r="AG52" s="352">
        <v>20777.817432364398</v>
      </c>
      <c r="AH52" s="352">
        <v>20953.295606688043</v>
      </c>
      <c r="AI52" s="352">
        <v>21130.528562754924</v>
      </c>
      <c r="AJ52" s="352">
        <v>21309.533848382474</v>
      </c>
      <c r="AK52" s="352">
        <v>21490.3291868663</v>
      </c>
      <c r="AL52" s="352">
        <v>21672.932478734965</v>
      </c>
      <c r="AM52" s="352">
        <v>21857.361803522315</v>
      </c>
      <c r="AN52" s="352">
        <v>22043.635421557537</v>
      </c>
      <c r="AO52" s="352">
        <v>22231.771775773112</v>
      </c>
      <c r="AP52" s="352">
        <v>22421.789493530843</v>
      </c>
      <c r="AQ52" s="352">
        <v>22613.707388466151</v>
      </c>
      <c r="AR52" s="352">
        <v>22807.544462350812</v>
      </c>
      <c r="AS52" s="352">
        <v>23003.31990697432</v>
      </c>
      <c r="AT52" s="352">
        <v>23201.053106044066</v>
      </c>
      <c r="AU52" s="352">
        <v>23400.763637104505</v>
      </c>
      <c r="AV52" s="352">
        <v>23602.471273475552</v>
      </c>
      <c r="AW52" s="352">
        <v>23806.19598621031</v>
      </c>
      <c r="AX52" s="352">
        <v>24011.957946072413</v>
      </c>
      <c r="AY52" s="352">
        <v>24219.777525533136</v>
      </c>
      <c r="AZ52" s="352">
        <v>24429.675300788469</v>
      </c>
      <c r="BA52" s="352">
        <v>24641.672053796352</v>
      </c>
      <c r="BB52" s="352">
        <v>24855.788774334316</v>
      </c>
      <c r="BC52" s="352">
        <v>25072.046662077661</v>
      </c>
      <c r="BD52" s="352">
        <v>25290.467128698438</v>
      </c>
      <c r="BE52" s="352">
        <v>25511.071799985421</v>
      </c>
      <c r="BF52" s="352">
        <v>25733.882517985276</v>
      </c>
      <c r="BG52" s="352">
        <v>25958.92134316513</v>
      </c>
      <c r="BH52" s="352">
        <v>26186.210556596779</v>
      </c>
      <c r="BI52" s="352">
        <v>26415.772662162748</v>
      </c>
      <c r="BJ52" s="352">
        <v>26647.630388784375</v>
      </c>
      <c r="BK52" s="352">
        <v>26881.80669267222</v>
      </c>
      <c r="BL52" s="352">
        <v>27118.324759598941</v>
      </c>
      <c r="BM52" s="352">
        <v>27357.208007194931</v>
      </c>
      <c r="BN52" s="352">
        <v>27598.480087266878</v>
      </c>
      <c r="BO52" s="352">
        <v>27842.164888139549</v>
      </c>
      <c r="BP52" s="352">
        <v>0</v>
      </c>
      <c r="BQ52" s="352">
        <v>0</v>
      </c>
      <c r="BR52" s="352">
        <v>0</v>
      </c>
      <c r="BS52" s="352">
        <v>0</v>
      </c>
      <c r="BT52" s="352">
        <v>0</v>
      </c>
      <c r="BU52" s="352">
        <v>0</v>
      </c>
    </row>
    <row r="53" spans="1:73" s="139" customFormat="1" ht="16.5" customHeight="1" outlineLevel="2" thickTop="1">
      <c r="A53" s="132"/>
      <c r="B53" s="132"/>
      <c r="C53" s="37"/>
      <c r="D53" s="345"/>
      <c r="E53" s="190"/>
      <c r="F53" s="190"/>
      <c r="G53" s="132"/>
      <c r="H53" s="132"/>
      <c r="I53" s="132"/>
      <c r="J53" s="132"/>
      <c r="K53" s="221"/>
      <c r="L53" s="221"/>
      <c r="M53" s="221"/>
      <c r="N53" s="221"/>
      <c r="O53" s="221"/>
      <c r="P53" s="221"/>
      <c r="Q53" s="221"/>
      <c r="R53" s="221"/>
      <c r="S53" s="221"/>
      <c r="T53" s="221"/>
      <c r="U53" s="221"/>
      <c r="V53" s="221"/>
      <c r="W53" s="221"/>
      <c r="X53" s="221"/>
      <c r="Y53" s="221"/>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c r="BI53" s="221"/>
      <c r="BJ53" s="221"/>
      <c r="BK53" s="221"/>
      <c r="BL53" s="221"/>
      <c r="BM53" s="221"/>
      <c r="BN53" s="221"/>
      <c r="BO53" s="221"/>
      <c r="BP53" s="221"/>
      <c r="BQ53" s="221"/>
      <c r="BR53" s="221"/>
      <c r="BS53" s="221"/>
      <c r="BT53" s="221"/>
      <c r="BU53" s="221"/>
    </row>
    <row r="54" spans="1:73" ht="16.5" customHeight="1" outlineLevel="1">
      <c r="A54" s="132"/>
      <c r="B54" s="132"/>
      <c r="C54" s="132"/>
      <c r="D54" s="132"/>
      <c r="E54" s="132"/>
      <c r="F54" s="132"/>
      <c r="G54" s="132"/>
      <c r="H54" s="132"/>
      <c r="I54" s="339"/>
      <c r="J54" s="132"/>
      <c r="K54" s="132"/>
      <c r="L54" s="132"/>
      <c r="M54" s="132"/>
      <c r="N54" s="132"/>
      <c r="O54" s="132"/>
      <c r="P54" s="132"/>
      <c r="Q54" s="132"/>
      <c r="R54" s="132"/>
      <c r="S54" s="132"/>
      <c r="T54" s="132"/>
      <c r="U54" s="132"/>
      <c r="V54" s="132"/>
      <c r="W54" s="132"/>
      <c r="X54" s="132"/>
      <c r="Y54" s="132"/>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row>
    <row r="55" spans="1:73" ht="16.5" customHeight="1">
      <c r="A55" s="132"/>
      <c r="B55" s="132"/>
      <c r="C55" s="132"/>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row>
    <row r="56" spans="1:73" ht="16.5" customHeight="1">
      <c r="A56" s="132"/>
      <c r="B56" s="132"/>
      <c r="C56" s="132"/>
      <c r="D56" s="132"/>
      <c r="E56" s="132"/>
      <c r="F56" s="132"/>
      <c r="G56" s="132"/>
      <c r="H56" s="132"/>
      <c r="I56" s="132"/>
      <c r="J56" s="132"/>
      <c r="K56" s="132"/>
      <c r="L56" s="132"/>
      <c r="M56" s="132"/>
      <c r="N56" s="132"/>
      <c r="O56" s="132"/>
      <c r="P56" s="132"/>
      <c r="Q56" s="132"/>
      <c r="R56" s="132"/>
      <c r="S56" s="132"/>
      <c r="T56" s="132"/>
      <c r="U56" s="132"/>
      <c r="V56" s="132"/>
      <c r="W56" s="132"/>
      <c r="X56" s="132"/>
      <c r="Y56" s="132"/>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row>
    <row r="57" spans="1:73" ht="16.5" customHeight="1">
      <c r="A57" s="132"/>
      <c r="B57" s="132"/>
      <c r="C57" s="132"/>
      <c r="D57" s="132"/>
      <c r="E57" s="132"/>
      <c r="F57" s="132"/>
      <c r="G57" s="132"/>
      <c r="H57" s="37"/>
      <c r="I57" s="37"/>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2"/>
      <c r="BS57" s="132"/>
      <c r="BT57" s="132"/>
      <c r="BU57" s="132"/>
    </row>
    <row r="58" spans="1:73" ht="16.5" customHeight="1">
      <c r="A58" s="132"/>
      <c r="B58" s="132"/>
      <c r="C58" s="132"/>
      <c r="D58" s="132"/>
      <c r="E58" s="132"/>
      <c r="F58" s="132"/>
      <c r="G58" s="132"/>
      <c r="H58" s="132"/>
      <c r="I58" s="132"/>
      <c r="J58" s="132"/>
      <c r="K58" s="132"/>
      <c r="L58" s="132"/>
      <c r="M58" s="132"/>
      <c r="N58" s="132"/>
      <c r="O58" s="132"/>
      <c r="P58" s="132"/>
      <c r="Q58" s="132"/>
      <c r="R58" s="132"/>
      <c r="S58" s="132"/>
      <c r="T58" s="132"/>
      <c r="U58" s="132"/>
      <c r="V58" s="132"/>
      <c r="W58" s="132"/>
      <c r="X58" s="132"/>
      <c r="Y58" s="132"/>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row>
    <row r="59" spans="1:73" ht="16.5" customHeight="1">
      <c r="A59" s="132"/>
      <c r="B59" s="132"/>
      <c r="C59" s="132"/>
      <c r="D59" s="132"/>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row>
    <row r="60" spans="1:73" ht="16.5" customHeight="1">
      <c r="A60" s="132"/>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row>
    <row r="61" spans="1:73" ht="16.5" customHeight="1">
      <c r="A61" s="132"/>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row>
    <row r="62" spans="1:73">
      <c r="A62" s="132"/>
      <c r="B62" s="132"/>
      <c r="C62" s="132"/>
      <c r="D62" s="132"/>
      <c r="E62" s="132"/>
      <c r="F62" s="132"/>
      <c r="G62" s="132"/>
      <c r="H62" s="132"/>
      <c r="I62" s="132"/>
      <c r="J62" s="132"/>
      <c r="K62" s="132"/>
      <c r="L62" s="132"/>
      <c r="M62" s="132"/>
      <c r="N62" s="132"/>
      <c r="O62" s="132"/>
      <c r="P62" s="132"/>
      <c r="Q62" s="132"/>
      <c r="R62" s="132"/>
      <c r="S62" s="132"/>
      <c r="T62" s="132"/>
      <c r="U62" s="132"/>
      <c r="V62" s="132"/>
      <c r="W62" s="132"/>
      <c r="X62" s="132"/>
      <c r="Y62" s="132"/>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2"/>
      <c r="BH62" s="132"/>
      <c r="BI62" s="132"/>
      <c r="BJ62" s="132"/>
      <c r="BK62" s="132"/>
      <c r="BL62" s="132"/>
      <c r="BM62" s="132"/>
      <c r="BN62" s="132"/>
      <c r="BO62" s="132"/>
      <c r="BP62" s="132"/>
      <c r="BQ62" s="132"/>
      <c r="BR62" s="132"/>
      <c r="BS62" s="132"/>
      <c r="BT62" s="132"/>
      <c r="BU62" s="132"/>
    </row>
    <row r="63" spans="1:73">
      <c r="A63" s="132"/>
      <c r="B63" s="132"/>
      <c r="C63" s="132"/>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row>
    <row r="64" spans="1:73">
      <c r="A64" s="132"/>
      <c r="B64" s="132"/>
      <c r="C64" s="132"/>
      <c r="D64" s="132"/>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2"/>
      <c r="BS64" s="132"/>
      <c r="BT64" s="132"/>
      <c r="BU64" s="132"/>
    </row>
    <row r="65" spans="1:73">
      <c r="A65" s="132"/>
      <c r="B65" s="132"/>
      <c r="C65" s="132"/>
      <c r="D65" s="132"/>
      <c r="E65" s="132"/>
      <c r="F65" s="132"/>
      <c r="G65" s="132"/>
      <c r="H65" s="132"/>
      <c r="I65" s="132"/>
      <c r="J65" s="132"/>
      <c r="K65" s="132"/>
      <c r="L65" s="132"/>
      <c r="M65" s="132"/>
      <c r="N65" s="132"/>
      <c r="O65" s="132"/>
      <c r="P65" s="132"/>
      <c r="Q65" s="132"/>
      <c r="R65" s="132"/>
      <c r="S65" s="132"/>
      <c r="T65" s="132"/>
      <c r="U65" s="132"/>
      <c r="V65" s="132"/>
      <c r="W65" s="132"/>
      <c r="X65" s="132"/>
      <c r="Y65" s="132"/>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row>
    <row r="66" spans="1:73">
      <c r="A66" s="132"/>
      <c r="B66" s="132"/>
      <c r="C66" s="132"/>
      <c r="D66" s="132"/>
      <c r="E66" s="132"/>
      <c r="F66" s="132"/>
      <c r="G66" s="132"/>
      <c r="H66" s="132"/>
      <c r="I66" s="132"/>
      <c r="J66" s="132"/>
      <c r="K66" s="132"/>
      <c r="L66" s="132"/>
      <c r="M66" s="132"/>
      <c r="N66" s="132"/>
      <c r="O66" s="132"/>
      <c r="P66" s="132"/>
      <c r="Q66" s="132"/>
      <c r="R66" s="132"/>
      <c r="S66" s="132"/>
      <c r="T66" s="132"/>
      <c r="U66" s="132"/>
      <c r="V66" s="132"/>
      <c r="W66" s="132"/>
      <c r="X66" s="132"/>
      <c r="Y66" s="132"/>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row>
    <row r="67" spans="1:73">
      <c r="A67" s="132"/>
      <c r="B67" s="132"/>
      <c r="C67" s="132"/>
      <c r="D67" s="132"/>
      <c r="E67" s="132"/>
      <c r="F67" s="132"/>
      <c r="G67" s="132"/>
      <c r="H67" s="132"/>
      <c r="I67" s="132"/>
      <c r="J67" s="132"/>
      <c r="K67" s="132"/>
      <c r="L67" s="132"/>
      <c r="M67" s="132"/>
      <c r="N67" s="132"/>
      <c r="O67" s="132"/>
      <c r="P67" s="132"/>
      <c r="Q67" s="132"/>
      <c r="R67" s="132"/>
      <c r="S67" s="132"/>
      <c r="T67" s="132"/>
      <c r="U67" s="132"/>
      <c r="V67" s="132"/>
      <c r="W67" s="132"/>
      <c r="X67" s="132"/>
      <c r="Y67" s="132"/>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row>
    <row r="68" spans="1:73">
      <c r="A68" s="132"/>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row>
    <row r="69" spans="1:73">
      <c r="A69" s="132"/>
      <c r="B69" s="132"/>
      <c r="C69" s="132"/>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row>
  </sheetData>
  <conditionalFormatting sqref="J10:BU10">
    <cfRule type="expression" dxfId="334" priority="127" stopIfTrue="1">
      <formula>J$6=0</formula>
    </cfRule>
  </conditionalFormatting>
  <conditionalFormatting sqref="K10:BU10">
    <cfRule type="expression" dxfId="333" priority="126" stopIfTrue="1">
      <formula>K$6=0</formula>
    </cfRule>
  </conditionalFormatting>
  <conditionalFormatting sqref="J11:BU11">
    <cfRule type="expression" dxfId="332" priority="125" stopIfTrue="1">
      <formula>J$6=0</formula>
    </cfRule>
  </conditionalFormatting>
  <conditionalFormatting sqref="K11:BU11">
    <cfRule type="expression" dxfId="331" priority="124" stopIfTrue="1">
      <formula>K$6=0</formula>
    </cfRule>
  </conditionalFormatting>
  <conditionalFormatting sqref="J12:BU12">
    <cfRule type="expression" dxfId="330" priority="123" stopIfTrue="1">
      <formula>J$6=0</formula>
    </cfRule>
  </conditionalFormatting>
  <conditionalFormatting sqref="K12:BU12">
    <cfRule type="expression" dxfId="329" priority="122" stopIfTrue="1">
      <formula>K$6=0</formula>
    </cfRule>
  </conditionalFormatting>
  <conditionalFormatting sqref="J13:BU13">
    <cfRule type="expression" dxfId="328" priority="121" stopIfTrue="1">
      <formula>J$6=0</formula>
    </cfRule>
  </conditionalFormatting>
  <conditionalFormatting sqref="K13:BU13">
    <cfRule type="expression" dxfId="327" priority="120" stopIfTrue="1">
      <formula>K$6=0</formula>
    </cfRule>
  </conditionalFormatting>
  <conditionalFormatting sqref="J19">
    <cfRule type="expression" dxfId="326" priority="118" stopIfTrue="1">
      <formula>J$6=0</formula>
    </cfRule>
  </conditionalFormatting>
  <conditionalFormatting sqref="M18:BU18">
    <cfRule type="expression" dxfId="325" priority="116" stopIfTrue="1">
      <formula>M$6=0</formula>
    </cfRule>
  </conditionalFormatting>
  <conditionalFormatting sqref="J35">
    <cfRule type="expression" dxfId="324" priority="102" stopIfTrue="1">
      <formula>J$6=0</formula>
    </cfRule>
  </conditionalFormatting>
  <conditionalFormatting sqref="J36">
    <cfRule type="expression" dxfId="323" priority="101" stopIfTrue="1">
      <formula>J$6=0</formula>
    </cfRule>
  </conditionalFormatting>
  <conditionalFormatting sqref="Q37:BU37">
    <cfRule type="expression" dxfId="322" priority="87" stopIfTrue="1">
      <formula>Q$6=0</formula>
    </cfRule>
  </conditionalFormatting>
  <conditionalFormatting sqref="K37">
    <cfRule type="expression" dxfId="321" priority="80" stopIfTrue="1">
      <formula>K$6=0</formula>
    </cfRule>
  </conditionalFormatting>
  <conditionalFormatting sqref="J37">
    <cfRule type="expression" dxfId="320" priority="79" stopIfTrue="1">
      <formula>J$6=0</formula>
    </cfRule>
  </conditionalFormatting>
  <conditionalFormatting sqref="L37:BU37">
    <cfRule type="expression" dxfId="319" priority="78" stopIfTrue="1">
      <formula>L$6=0</formula>
    </cfRule>
  </conditionalFormatting>
  <conditionalFormatting sqref="K36:BU36">
    <cfRule type="expression" dxfId="318" priority="77" stopIfTrue="1">
      <formula>K$6=0</formula>
    </cfRule>
  </conditionalFormatting>
  <conditionalFormatting sqref="K35:BU35">
    <cfRule type="expression" dxfId="317" priority="76" stopIfTrue="1">
      <formula>K$6=0</formula>
    </cfRule>
  </conditionalFormatting>
  <conditionalFormatting sqref="J18:L18">
    <cfRule type="expression" dxfId="316" priority="75" stopIfTrue="1">
      <formula>J$6=0</formula>
    </cfRule>
  </conditionalFormatting>
  <conditionalFormatting sqref="K19:BU19">
    <cfRule type="expression" dxfId="315" priority="74" stopIfTrue="1">
      <formula>K$6=0</formula>
    </cfRule>
  </conditionalFormatting>
  <conditionalFormatting sqref="B49">
    <cfRule type="cellIs" dxfId="314" priority="44" stopIfTrue="1" operator="notEqual">
      <formula>1</formula>
    </cfRule>
  </conditionalFormatting>
  <conditionalFormatting sqref="E43">
    <cfRule type="expression" dxfId="313" priority="43">
      <formula>B43=1</formula>
    </cfRule>
  </conditionalFormatting>
  <conditionalFormatting sqref="E44">
    <cfRule type="expression" dxfId="312" priority="42">
      <formula>B44=1</formula>
    </cfRule>
  </conditionalFormatting>
  <conditionalFormatting sqref="E45">
    <cfRule type="expression" dxfId="311" priority="41">
      <formula>B45=1</formula>
    </cfRule>
  </conditionalFormatting>
  <conditionalFormatting sqref="E49">
    <cfRule type="expression" dxfId="310" priority="40">
      <formula>B49=1</formula>
    </cfRule>
  </conditionalFormatting>
  <conditionalFormatting sqref="E50">
    <cfRule type="expression" dxfId="309" priority="37">
      <formula>B50=1</formula>
    </cfRule>
  </conditionalFormatting>
  <conditionalFormatting sqref="E51">
    <cfRule type="expression" dxfId="308" priority="36">
      <formula>B51=1</formula>
    </cfRule>
  </conditionalFormatting>
  <conditionalFormatting sqref="J43:BU45 J49:BU51">
    <cfRule type="expression" dxfId="307" priority="31" stopIfTrue="1">
      <formula>NOT($B43)</formula>
    </cfRule>
  </conditionalFormatting>
  <conditionalFormatting sqref="J24">
    <cfRule type="expression" dxfId="306" priority="25" stopIfTrue="1">
      <formula>J$6=0</formula>
    </cfRule>
  </conditionalFormatting>
  <conditionalFormatting sqref="M23:BU23">
    <cfRule type="expression" dxfId="305" priority="24" stopIfTrue="1">
      <formula>M$6=0</formula>
    </cfRule>
  </conditionalFormatting>
  <conditionalFormatting sqref="J23:L23">
    <cfRule type="expression" dxfId="304" priority="23" stopIfTrue="1">
      <formula>J$6=0</formula>
    </cfRule>
  </conditionalFormatting>
  <conditionalFormatting sqref="K24:BU24">
    <cfRule type="expression" dxfId="303" priority="22" stopIfTrue="1">
      <formula>K$6=0</formula>
    </cfRule>
  </conditionalFormatting>
  <conditionalFormatting sqref="J29">
    <cfRule type="expression" dxfId="302" priority="21" stopIfTrue="1">
      <formula>J$6=0</formula>
    </cfRule>
  </conditionalFormatting>
  <conditionalFormatting sqref="M28:BU28">
    <cfRule type="expression" dxfId="301" priority="20" stopIfTrue="1">
      <formula>M$6=0</formula>
    </cfRule>
  </conditionalFormatting>
  <conditionalFormatting sqref="J28:L28">
    <cfRule type="expression" dxfId="300" priority="19" stopIfTrue="1">
      <formula>J$6=0</formula>
    </cfRule>
  </conditionalFormatting>
  <conditionalFormatting sqref="K29:BU29">
    <cfRule type="expression" dxfId="299" priority="18" stopIfTrue="1">
      <formula>K$6=0</formula>
    </cfRule>
  </conditionalFormatting>
  <conditionalFormatting sqref="K6:L6">
    <cfRule type="cellIs" dxfId="298" priority="12" stopIfTrue="1" operator="equal">
      <formula>1</formula>
    </cfRule>
  </conditionalFormatting>
  <conditionalFormatting sqref="J4">
    <cfRule type="expression" dxfId="297" priority="11" stopIfTrue="1">
      <formula>J$6=1</formula>
    </cfRule>
  </conditionalFormatting>
  <conditionalFormatting sqref="M6:Q6">
    <cfRule type="cellIs" dxfId="296" priority="10" stopIfTrue="1" operator="equal">
      <formula>1</formula>
    </cfRule>
  </conditionalFormatting>
  <conditionalFormatting sqref="J5">
    <cfRule type="expression" dxfId="295" priority="9" stopIfTrue="1">
      <formula>J$6=1</formula>
    </cfRule>
  </conditionalFormatting>
  <conditionalFormatting sqref="R6:BU6">
    <cfRule type="cellIs" dxfId="294" priority="8" stopIfTrue="1" operator="equal">
      <formula>1</formula>
    </cfRule>
  </conditionalFormatting>
  <conditionalFormatting sqref="J6:BU6">
    <cfRule type="cellIs" dxfId="293" priority="7" stopIfTrue="1" operator="equal">
      <formula>1</formula>
    </cfRule>
  </conditionalFormatting>
  <conditionalFormatting sqref="K4:BU4">
    <cfRule type="expression" dxfId="292" priority="6" stopIfTrue="1">
      <formula>K$6=1</formula>
    </cfRule>
  </conditionalFormatting>
  <conditionalFormatting sqref="L5:BU5">
    <cfRule type="expression" dxfId="291" priority="5" stopIfTrue="1">
      <formula>L$6=1</formula>
    </cfRule>
  </conditionalFormatting>
  <conditionalFormatting sqref="K5:BU5">
    <cfRule type="expression" dxfId="290" priority="4" stopIfTrue="1">
      <formula>K$6=1</formula>
    </cfRule>
  </conditionalFormatting>
  <conditionalFormatting sqref="D3">
    <cfRule type="cellIs" dxfId="289" priority="3" operator="notEqual">
      <formula>0</formula>
    </cfRule>
  </conditionalFormatting>
  <conditionalFormatting sqref="B50">
    <cfRule type="cellIs" dxfId="288" priority="2" stopIfTrue="1" operator="notEqual">
      <formula>1</formula>
    </cfRule>
  </conditionalFormatting>
  <conditionalFormatting sqref="B51">
    <cfRule type="cellIs" dxfId="287" priority="1" stopIfTrue="1" operator="notEqual">
      <formula>1</formula>
    </cfRule>
  </conditionalFormatting>
  <dataValidations disablePrompts="1" count="3">
    <dataValidation type="decimal" allowBlank="1" showInputMessage="1" showErrorMessage="1" errorTitle="Achtung" error="Der Wert muss zwischen 0% und 100% liegen!" sqref="J37:BU37" xr:uid="{00000000-0002-0000-0B00-000000000000}">
      <formula1>0</formula1>
      <formula2>1</formula2>
    </dataValidation>
    <dataValidation type="list" allowBlank="1" showInputMessage="1" showErrorMessage="1" sqref="E20 E10:E13 E25 E30 E38" xr:uid="{00000000-0002-0000-0B00-000001000000}">
      <formula1>Satz_MwSt</formula1>
    </dataValidation>
    <dataValidation type="list" showInputMessage="1" showErrorMessage="1" errorTitle="Achtung" error="Bitte in Dropdownmenu wählen:_x000a_0 = Aus_x000a_1 = An" sqref="B43:B45" xr:uid="{00000000-0002-0000-0B00-000002000000}">
      <formula1>"0,1"</formula1>
    </dataValidation>
  </dataValidations>
  <hyperlinks>
    <hyperlink ref="E2" location="Index!A1" display="Zum Inhaltsverzeichnis" xr:uid="{00000000-0004-0000-0B00-000000000000}"/>
    <hyperlink ref="E3" location="Fehlerkontrolle" display="Zur Fehleranalyse" xr:uid="{00000000-0004-0000-0B00-000001000000}"/>
  </hyperlinks>
  <pageMargins left="0.39370078740157483" right="0.39370078740157483" top="0.39370078740157483" bottom="0.59055118110236227" header="0.31496062992125984" footer="0.31496062992125984"/>
  <pageSetup paperSize="9" scale="50" fitToWidth="5" orientation="landscape" r:id="rId1"/>
  <headerFooter>
    <oddFooter>&amp;C&amp;A&amp;R&amp;P von &amp;N</oddFooter>
  </headerFooter>
  <colBreaks count="4" manualBreakCount="4">
    <brk id="21" max="52" man="1"/>
    <brk id="33" max="52" man="1"/>
    <brk id="45" max="52" man="1"/>
    <brk id="57" max="52" man="1"/>
  </colBreaks>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Kosten">
    <tabColor rgb="FFFFFF00"/>
  </sheetPr>
  <dimension ref="A1:NE97"/>
  <sheetViews>
    <sheetView showGridLines="0" zoomScale="130" zoomScaleNormal="130" zoomScaleSheetLayoutView="85" workbookViewId="0">
      <pane xSplit="9" ySplit="6" topLeftCell="J7" activePane="bottomRight" state="frozenSplit"/>
      <selection activeCell="F23" sqref="F23"/>
      <selection pane="topRight" activeCell="F23" sqref="F23"/>
      <selection pane="bottomLeft" activeCell="F23" sqref="F23"/>
      <selection pane="bottomRight" activeCell="J7" sqref="J7"/>
    </sheetView>
  </sheetViews>
  <sheetFormatPr baseColWidth="10" defaultColWidth="0" defaultRowHeight="12.75" outlineLevelRow="2"/>
  <cols>
    <col min="1" max="1" width="4.140625" style="123" customWidth="1"/>
    <col min="2" max="2" width="5" style="123" customWidth="1"/>
    <col min="3" max="3" width="49.42578125" style="123" customWidth="1"/>
    <col min="4" max="4" width="16.140625" style="123" customWidth="1"/>
    <col min="5" max="5" width="14.7109375" style="123" customWidth="1"/>
    <col min="6" max="6" width="10.140625" style="123" customWidth="1"/>
    <col min="7" max="8" width="9.85546875" style="123" customWidth="1"/>
    <col min="9" max="73" width="11.42578125" style="123" customWidth="1"/>
    <col min="74" max="369" width="0" style="123" hidden="1" customWidth="1"/>
    <col min="370" max="16384" width="11.42578125" style="123" hidden="1"/>
  </cols>
  <sheetData>
    <row r="1" spans="1:73" ht="20.25">
      <c r="A1" s="42" t="s">
        <v>251</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row>
    <row r="2" spans="1:73" ht="18" customHeight="1">
      <c r="A2" s="135"/>
      <c r="B2" s="135"/>
      <c r="C2" s="253" t="str">
        <f>Timing!C2</f>
        <v>Modell: Fiktive 5 Jahres-Finanzplanung</v>
      </c>
      <c r="D2" s="253"/>
      <c r="E2" s="260" t="s">
        <v>180</v>
      </c>
      <c r="F2" s="135"/>
      <c r="G2" s="135"/>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row>
    <row r="3" spans="1:73" ht="18" customHeight="1">
      <c r="A3" s="135"/>
      <c r="B3" s="135"/>
      <c r="C3" s="253" t="s">
        <v>745</v>
      </c>
      <c r="D3" s="48">
        <v>0</v>
      </c>
      <c r="E3" s="260" t="s">
        <v>181</v>
      </c>
      <c r="F3" s="135"/>
      <c r="G3" s="261"/>
      <c r="H3" s="261"/>
      <c r="I3" s="257"/>
      <c r="J3" s="262"/>
      <c r="K3" s="227"/>
      <c r="L3" s="262"/>
      <c r="M3" s="227"/>
      <c r="N3" s="262"/>
      <c r="O3" s="227"/>
      <c r="P3" s="262"/>
      <c r="Q3" s="227"/>
      <c r="R3" s="262"/>
      <c r="S3" s="227"/>
      <c r="T3" s="262"/>
      <c r="U3" s="227"/>
      <c r="V3" s="262"/>
      <c r="W3" s="227"/>
      <c r="X3" s="262"/>
      <c r="Y3" s="227"/>
      <c r="Z3" s="262"/>
      <c r="AA3" s="227"/>
      <c r="AB3" s="262"/>
      <c r="AC3" s="227"/>
      <c r="AD3" s="262"/>
      <c r="AE3" s="227"/>
      <c r="AF3" s="262"/>
      <c r="AG3" s="227"/>
      <c r="AH3" s="262"/>
      <c r="AI3" s="227"/>
      <c r="AJ3" s="262"/>
      <c r="AK3" s="227"/>
      <c r="AL3" s="262"/>
      <c r="AM3" s="227"/>
      <c r="AN3" s="262"/>
      <c r="AO3" s="227"/>
      <c r="AP3" s="262"/>
      <c r="AQ3" s="227"/>
      <c r="AR3" s="262"/>
      <c r="AS3" s="227"/>
      <c r="AT3" s="262"/>
      <c r="AU3" s="227"/>
      <c r="AV3" s="262"/>
      <c r="AW3" s="227"/>
      <c r="AX3" s="262"/>
      <c r="AY3" s="227"/>
      <c r="AZ3" s="262"/>
      <c r="BA3" s="227"/>
      <c r="BB3" s="262"/>
      <c r="BC3" s="227"/>
      <c r="BD3" s="262"/>
      <c r="BE3" s="227"/>
      <c r="BF3" s="262"/>
      <c r="BG3" s="227"/>
      <c r="BH3" s="262"/>
      <c r="BI3" s="227"/>
      <c r="BJ3" s="262"/>
      <c r="BK3" s="227"/>
      <c r="BL3" s="262"/>
      <c r="BM3" s="227"/>
      <c r="BN3" s="227"/>
      <c r="BO3" s="227"/>
      <c r="BP3" s="227"/>
      <c r="BQ3" s="227"/>
      <c r="BR3" s="227"/>
      <c r="BS3" s="227"/>
      <c r="BT3" s="227"/>
      <c r="BU3" s="227"/>
    </row>
    <row r="4" spans="1:73" ht="18" customHeight="1">
      <c r="A4" s="135"/>
      <c r="B4" s="254"/>
      <c r="C4" s="255" t="s">
        <v>118</v>
      </c>
      <c r="D4" s="258"/>
      <c r="E4" s="258"/>
      <c r="F4" s="258"/>
      <c r="G4" s="259"/>
      <c r="H4" s="257"/>
      <c r="I4" s="257"/>
      <c r="J4" s="369">
        <v>44621</v>
      </c>
      <c r="K4" s="369">
        <v>44652</v>
      </c>
      <c r="L4" s="369">
        <v>44682</v>
      </c>
      <c r="M4" s="369">
        <v>44713</v>
      </c>
      <c r="N4" s="369">
        <v>44743</v>
      </c>
      <c r="O4" s="369">
        <v>44774</v>
      </c>
      <c r="P4" s="369">
        <v>44805</v>
      </c>
      <c r="Q4" s="369">
        <v>44835</v>
      </c>
      <c r="R4" s="369">
        <v>44866</v>
      </c>
      <c r="S4" s="369">
        <v>44896</v>
      </c>
      <c r="T4" s="369">
        <v>44927</v>
      </c>
      <c r="U4" s="369">
        <v>44958</v>
      </c>
      <c r="V4" s="369">
        <v>44986</v>
      </c>
      <c r="W4" s="369">
        <v>45017</v>
      </c>
      <c r="X4" s="369">
        <v>45047</v>
      </c>
      <c r="Y4" s="369">
        <v>45078</v>
      </c>
      <c r="Z4" s="369">
        <v>45108</v>
      </c>
      <c r="AA4" s="369">
        <v>45139</v>
      </c>
      <c r="AB4" s="369">
        <v>45170</v>
      </c>
      <c r="AC4" s="369">
        <v>45200</v>
      </c>
      <c r="AD4" s="369">
        <v>45231</v>
      </c>
      <c r="AE4" s="369">
        <v>45261</v>
      </c>
      <c r="AF4" s="369">
        <v>45292</v>
      </c>
      <c r="AG4" s="369">
        <v>45323</v>
      </c>
      <c r="AH4" s="369">
        <v>45352</v>
      </c>
      <c r="AI4" s="369">
        <v>45383</v>
      </c>
      <c r="AJ4" s="369">
        <v>45413</v>
      </c>
      <c r="AK4" s="369">
        <v>45444</v>
      </c>
      <c r="AL4" s="369">
        <v>45474</v>
      </c>
      <c r="AM4" s="369">
        <v>45505</v>
      </c>
      <c r="AN4" s="369">
        <v>45536</v>
      </c>
      <c r="AO4" s="369">
        <v>45566</v>
      </c>
      <c r="AP4" s="369">
        <v>45597</v>
      </c>
      <c r="AQ4" s="369">
        <v>45627</v>
      </c>
      <c r="AR4" s="369">
        <v>45658</v>
      </c>
      <c r="AS4" s="369">
        <v>45689</v>
      </c>
      <c r="AT4" s="369">
        <v>45717</v>
      </c>
      <c r="AU4" s="369">
        <v>45748</v>
      </c>
      <c r="AV4" s="369">
        <v>45778</v>
      </c>
      <c r="AW4" s="369">
        <v>45809</v>
      </c>
      <c r="AX4" s="369">
        <v>45839</v>
      </c>
      <c r="AY4" s="369">
        <v>45870</v>
      </c>
      <c r="AZ4" s="369">
        <v>45901</v>
      </c>
      <c r="BA4" s="369">
        <v>45931</v>
      </c>
      <c r="BB4" s="369">
        <v>45962</v>
      </c>
      <c r="BC4" s="369">
        <v>45992</v>
      </c>
      <c r="BD4" s="369">
        <v>46023</v>
      </c>
      <c r="BE4" s="369">
        <v>46054</v>
      </c>
      <c r="BF4" s="369">
        <v>46082</v>
      </c>
      <c r="BG4" s="369">
        <v>46113</v>
      </c>
      <c r="BH4" s="369">
        <v>46143</v>
      </c>
      <c r="BI4" s="369">
        <v>46174</v>
      </c>
      <c r="BJ4" s="369">
        <v>46204</v>
      </c>
      <c r="BK4" s="369">
        <v>46235</v>
      </c>
      <c r="BL4" s="369">
        <v>46266</v>
      </c>
      <c r="BM4" s="369">
        <v>46296</v>
      </c>
      <c r="BN4" s="369">
        <v>46327</v>
      </c>
      <c r="BO4" s="369">
        <v>46357</v>
      </c>
      <c r="BP4" s="369">
        <v>46388</v>
      </c>
      <c r="BQ4" s="369">
        <v>46419</v>
      </c>
      <c r="BR4" s="369">
        <v>46447</v>
      </c>
      <c r="BS4" s="369">
        <v>46478</v>
      </c>
      <c r="BT4" s="369">
        <v>46508</v>
      </c>
      <c r="BU4" s="369">
        <v>46539</v>
      </c>
    </row>
    <row r="5" spans="1:73" ht="18" customHeight="1">
      <c r="A5" s="135"/>
      <c r="B5" s="135"/>
      <c r="C5" s="255" t="s">
        <v>119</v>
      </c>
      <c r="D5" s="81" t="s">
        <v>120</v>
      </c>
      <c r="E5" s="11" t="s">
        <v>121</v>
      </c>
      <c r="F5" s="258"/>
      <c r="G5" s="259"/>
      <c r="H5" s="257"/>
      <c r="I5" s="86">
        <v>44620</v>
      </c>
      <c r="J5" s="370">
        <v>44651</v>
      </c>
      <c r="K5" s="370">
        <v>44681</v>
      </c>
      <c r="L5" s="370">
        <v>44712</v>
      </c>
      <c r="M5" s="370">
        <v>44742</v>
      </c>
      <c r="N5" s="370">
        <v>44773</v>
      </c>
      <c r="O5" s="370">
        <v>44804</v>
      </c>
      <c r="P5" s="370">
        <v>44834</v>
      </c>
      <c r="Q5" s="370">
        <v>44865</v>
      </c>
      <c r="R5" s="370">
        <v>44895</v>
      </c>
      <c r="S5" s="370">
        <v>44926</v>
      </c>
      <c r="T5" s="370">
        <v>44957</v>
      </c>
      <c r="U5" s="370">
        <v>44985</v>
      </c>
      <c r="V5" s="370">
        <v>45016</v>
      </c>
      <c r="W5" s="370">
        <v>45046</v>
      </c>
      <c r="X5" s="370">
        <v>45077</v>
      </c>
      <c r="Y5" s="370">
        <v>45107</v>
      </c>
      <c r="Z5" s="370">
        <v>45138</v>
      </c>
      <c r="AA5" s="370">
        <v>45169</v>
      </c>
      <c r="AB5" s="370">
        <v>45199</v>
      </c>
      <c r="AC5" s="370">
        <v>45230</v>
      </c>
      <c r="AD5" s="370">
        <v>45260</v>
      </c>
      <c r="AE5" s="370">
        <v>45291</v>
      </c>
      <c r="AF5" s="370">
        <v>45322</v>
      </c>
      <c r="AG5" s="370">
        <v>45351</v>
      </c>
      <c r="AH5" s="370">
        <v>45382</v>
      </c>
      <c r="AI5" s="370">
        <v>45412</v>
      </c>
      <c r="AJ5" s="370">
        <v>45443</v>
      </c>
      <c r="AK5" s="370">
        <v>45473</v>
      </c>
      <c r="AL5" s="370">
        <v>45504</v>
      </c>
      <c r="AM5" s="370">
        <v>45535</v>
      </c>
      <c r="AN5" s="370">
        <v>45565</v>
      </c>
      <c r="AO5" s="370">
        <v>45596</v>
      </c>
      <c r="AP5" s="370">
        <v>45626</v>
      </c>
      <c r="AQ5" s="370">
        <v>45657</v>
      </c>
      <c r="AR5" s="370">
        <v>45688</v>
      </c>
      <c r="AS5" s="370">
        <v>45716</v>
      </c>
      <c r="AT5" s="370">
        <v>45747</v>
      </c>
      <c r="AU5" s="370">
        <v>45777</v>
      </c>
      <c r="AV5" s="370">
        <v>45808</v>
      </c>
      <c r="AW5" s="370">
        <v>45838</v>
      </c>
      <c r="AX5" s="370">
        <v>45869</v>
      </c>
      <c r="AY5" s="370">
        <v>45900</v>
      </c>
      <c r="AZ5" s="370">
        <v>45930</v>
      </c>
      <c r="BA5" s="370">
        <v>45961</v>
      </c>
      <c r="BB5" s="370">
        <v>45991</v>
      </c>
      <c r="BC5" s="370">
        <v>46022</v>
      </c>
      <c r="BD5" s="370">
        <v>46053</v>
      </c>
      <c r="BE5" s="370">
        <v>46081</v>
      </c>
      <c r="BF5" s="370">
        <v>46112</v>
      </c>
      <c r="BG5" s="370">
        <v>46142</v>
      </c>
      <c r="BH5" s="370">
        <v>46173</v>
      </c>
      <c r="BI5" s="370">
        <v>46203</v>
      </c>
      <c r="BJ5" s="370">
        <v>46234</v>
      </c>
      <c r="BK5" s="370">
        <v>46265</v>
      </c>
      <c r="BL5" s="370">
        <v>46295</v>
      </c>
      <c r="BM5" s="370">
        <v>46326</v>
      </c>
      <c r="BN5" s="370">
        <v>46356</v>
      </c>
      <c r="BO5" s="370">
        <v>46387</v>
      </c>
      <c r="BP5" s="370">
        <v>46418</v>
      </c>
      <c r="BQ5" s="370">
        <v>46446</v>
      </c>
      <c r="BR5" s="370">
        <v>46477</v>
      </c>
      <c r="BS5" s="370">
        <v>46507</v>
      </c>
      <c r="BT5" s="370">
        <v>46538</v>
      </c>
      <c r="BU5" s="370">
        <v>46568</v>
      </c>
    </row>
    <row r="6" spans="1:73" ht="18" customHeight="1">
      <c r="A6" s="256"/>
      <c r="B6" s="256"/>
      <c r="C6" s="257" t="s">
        <v>223</v>
      </c>
      <c r="D6" s="371">
        <v>44621</v>
      </c>
      <c r="E6" s="371">
        <v>46387</v>
      </c>
      <c r="F6" s="257"/>
      <c r="G6" s="259"/>
      <c r="H6" s="257"/>
      <c r="I6" s="88">
        <v>58</v>
      </c>
      <c r="J6" s="30">
        <v>1</v>
      </c>
      <c r="K6" s="30">
        <v>1</v>
      </c>
      <c r="L6" s="30">
        <v>1</v>
      </c>
      <c r="M6" s="30">
        <v>1</v>
      </c>
      <c r="N6" s="30">
        <v>1</v>
      </c>
      <c r="O6" s="30">
        <v>1</v>
      </c>
      <c r="P6" s="30">
        <v>1</v>
      </c>
      <c r="Q6" s="30">
        <v>1</v>
      </c>
      <c r="R6" s="30">
        <v>1</v>
      </c>
      <c r="S6" s="30">
        <v>1</v>
      </c>
      <c r="T6" s="30">
        <v>1</v>
      </c>
      <c r="U6" s="30">
        <v>1</v>
      </c>
      <c r="V6" s="30">
        <v>1</v>
      </c>
      <c r="W6" s="30">
        <v>1</v>
      </c>
      <c r="X6" s="30">
        <v>1</v>
      </c>
      <c r="Y6" s="30">
        <v>1</v>
      </c>
      <c r="Z6" s="30">
        <v>1</v>
      </c>
      <c r="AA6" s="30">
        <v>1</v>
      </c>
      <c r="AB6" s="30">
        <v>1</v>
      </c>
      <c r="AC6" s="30">
        <v>1</v>
      </c>
      <c r="AD6" s="30">
        <v>1</v>
      </c>
      <c r="AE6" s="30">
        <v>1</v>
      </c>
      <c r="AF6" s="30">
        <v>1</v>
      </c>
      <c r="AG6" s="30">
        <v>1</v>
      </c>
      <c r="AH6" s="30">
        <v>1</v>
      </c>
      <c r="AI6" s="30">
        <v>1</v>
      </c>
      <c r="AJ6" s="30">
        <v>1</v>
      </c>
      <c r="AK6" s="30">
        <v>1</v>
      </c>
      <c r="AL6" s="30">
        <v>1</v>
      </c>
      <c r="AM6" s="30">
        <v>1</v>
      </c>
      <c r="AN6" s="30">
        <v>1</v>
      </c>
      <c r="AO6" s="30">
        <v>1</v>
      </c>
      <c r="AP6" s="30">
        <v>1</v>
      </c>
      <c r="AQ6" s="30">
        <v>1</v>
      </c>
      <c r="AR6" s="30">
        <v>1</v>
      </c>
      <c r="AS6" s="30">
        <v>1</v>
      </c>
      <c r="AT6" s="30">
        <v>1</v>
      </c>
      <c r="AU6" s="30">
        <v>1</v>
      </c>
      <c r="AV6" s="30">
        <v>1</v>
      </c>
      <c r="AW6" s="30">
        <v>1</v>
      </c>
      <c r="AX6" s="30">
        <v>1</v>
      </c>
      <c r="AY6" s="30">
        <v>1</v>
      </c>
      <c r="AZ6" s="30">
        <v>1</v>
      </c>
      <c r="BA6" s="30">
        <v>1</v>
      </c>
      <c r="BB6" s="30">
        <v>1</v>
      </c>
      <c r="BC6" s="30">
        <v>1</v>
      </c>
      <c r="BD6" s="30">
        <v>1</v>
      </c>
      <c r="BE6" s="30">
        <v>1</v>
      </c>
      <c r="BF6" s="30">
        <v>1</v>
      </c>
      <c r="BG6" s="30">
        <v>1</v>
      </c>
      <c r="BH6" s="30">
        <v>1</v>
      </c>
      <c r="BI6" s="30">
        <v>1</v>
      </c>
      <c r="BJ6" s="30">
        <v>1</v>
      </c>
      <c r="BK6" s="30">
        <v>1</v>
      </c>
      <c r="BL6" s="30">
        <v>1</v>
      </c>
      <c r="BM6" s="30">
        <v>1</v>
      </c>
      <c r="BN6" s="30">
        <v>1</v>
      </c>
      <c r="BO6" s="30">
        <v>1</v>
      </c>
      <c r="BP6" s="30">
        <v>0</v>
      </c>
      <c r="BQ6" s="30">
        <v>0</v>
      </c>
      <c r="BR6" s="30">
        <v>0</v>
      </c>
      <c r="BS6" s="30">
        <v>0</v>
      </c>
      <c r="BT6" s="30">
        <v>0</v>
      </c>
      <c r="BU6" s="30">
        <v>0</v>
      </c>
    </row>
    <row r="7" spans="1:73">
      <c r="A7" s="132"/>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row>
    <row r="8" spans="1:73" ht="26.25" customHeight="1" thickBot="1">
      <c r="A8" s="158"/>
      <c r="B8" s="158"/>
      <c r="C8" s="158" t="s">
        <v>515</v>
      </c>
      <c r="D8" s="158"/>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row>
    <row r="9" spans="1:73" s="139" customFormat="1" ht="19.5" customHeight="1" outlineLevel="1">
      <c r="A9" s="132"/>
      <c r="B9" s="142" t="s">
        <v>197</v>
      </c>
      <c r="C9" s="142" t="s">
        <v>516</v>
      </c>
      <c r="D9" s="132"/>
      <c r="E9" s="132"/>
      <c r="F9" s="242" t="s">
        <v>581</v>
      </c>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row>
    <row r="10" spans="1:73" s="139" customFormat="1" ht="19.5" customHeight="1" outlineLevel="2">
      <c r="A10" s="132"/>
      <c r="B10" s="132"/>
      <c r="C10" s="313" t="s">
        <v>400</v>
      </c>
      <c r="D10" s="345" t="s">
        <v>6</v>
      </c>
      <c r="E10" s="132"/>
      <c r="F10" s="132"/>
      <c r="G10" s="132"/>
      <c r="H10" s="132"/>
      <c r="I10" s="90">
        <v>2258240.0747821019</v>
      </c>
      <c r="J10" s="313">
        <v>2583</v>
      </c>
      <c r="K10" s="313">
        <v>18081</v>
      </c>
      <c r="L10" s="313">
        <v>5166</v>
      </c>
      <c r="M10" s="313">
        <v>2583</v>
      </c>
      <c r="N10" s="313">
        <v>387.45</v>
      </c>
      <c r="O10" s="313">
        <v>23247</v>
      </c>
      <c r="P10" s="313">
        <v>30000</v>
      </c>
      <c r="Q10" s="313">
        <v>17220</v>
      </c>
      <c r="R10" s="313">
        <v>27060</v>
      </c>
      <c r="S10" s="313">
        <v>29520</v>
      </c>
      <c r="T10" s="313">
        <v>36900</v>
      </c>
      <c r="U10" s="313">
        <v>37638</v>
      </c>
      <c r="V10" s="313">
        <v>38390.759999999995</v>
      </c>
      <c r="W10" s="313">
        <v>39158.575200000007</v>
      </c>
      <c r="X10" s="313">
        <v>39941.746704000005</v>
      </c>
      <c r="Y10" s="313">
        <v>40740.581638080002</v>
      </c>
      <c r="Z10" s="313">
        <v>35000</v>
      </c>
      <c r="AA10" s="313">
        <v>42386.501136258434</v>
      </c>
      <c r="AB10" s="313">
        <v>38910.808043085242</v>
      </c>
      <c r="AC10" s="313">
        <v>39299.916123516094</v>
      </c>
      <c r="AD10" s="313">
        <v>39692.915284751252</v>
      </c>
      <c r="AE10" s="313">
        <v>38542</v>
      </c>
      <c r="AF10" s="313">
        <v>40490.742881974751</v>
      </c>
      <c r="AG10" s="313">
        <v>40895.650310794503</v>
      </c>
      <c r="AH10" s="313">
        <v>41304.60681390245</v>
      </c>
      <c r="AI10" s="313">
        <v>41717.652882041468</v>
      </c>
      <c r="AJ10" s="313">
        <v>42134.829410861894</v>
      </c>
      <c r="AK10" s="313">
        <v>42556.177704970505</v>
      </c>
      <c r="AL10" s="313">
        <v>37841</v>
      </c>
      <c r="AM10" s="313">
        <v>43411.556876840419</v>
      </c>
      <c r="AN10" s="313">
        <v>43845.672445608827</v>
      </c>
      <c r="AO10" s="313">
        <v>44284.129170064909</v>
      </c>
      <c r="AP10" s="313">
        <v>44726.970461765559</v>
      </c>
      <c r="AQ10" s="313">
        <v>42100</v>
      </c>
      <c r="AR10" s="313">
        <v>45625.982568047046</v>
      </c>
      <c r="AS10" s="313">
        <v>46082.242393727516</v>
      </c>
      <c r="AT10" s="313">
        <v>46543.064817664788</v>
      </c>
      <c r="AU10" s="313">
        <v>47008.49546584145</v>
      </c>
      <c r="AV10" s="313">
        <v>47478.580420499857</v>
      </c>
      <c r="AW10" s="313">
        <v>47953.366224704856</v>
      </c>
      <c r="AX10" s="313">
        <v>48432.899886951913</v>
      </c>
      <c r="AY10" s="313">
        <v>48917.228885821431</v>
      </c>
      <c r="AZ10" s="313">
        <v>43916.801044159693</v>
      </c>
      <c r="BA10" s="313">
        <v>44355.969054601286</v>
      </c>
      <c r="BB10" s="313">
        <v>44799.52874514729</v>
      </c>
      <c r="BC10" s="313">
        <v>45247.524032598769</v>
      </c>
      <c r="BD10" s="313">
        <v>45699.999272924761</v>
      </c>
      <c r="BE10" s="313">
        <v>46156.999265654005</v>
      </c>
      <c r="BF10" s="313">
        <v>46618.569258310548</v>
      </c>
      <c r="BG10" s="313">
        <v>47084.754950893657</v>
      </c>
      <c r="BH10" s="313">
        <v>47555.602500402594</v>
      </c>
      <c r="BI10" s="313">
        <v>48031.158525406616</v>
      </c>
      <c r="BJ10" s="313">
        <v>48511.470110660674</v>
      </c>
      <c r="BK10" s="313">
        <v>48996.584811767287</v>
      </c>
      <c r="BL10" s="313">
        <v>49486.550659884961</v>
      </c>
      <c r="BM10" s="313">
        <v>49981.41616648381</v>
      </c>
      <c r="BN10" s="313">
        <v>45011</v>
      </c>
      <c r="BO10" s="313">
        <v>50986.042631430137</v>
      </c>
      <c r="BP10" s="313">
        <v>51495.903057744436</v>
      </c>
      <c r="BQ10" s="313">
        <v>52010.862088321883</v>
      </c>
      <c r="BR10" s="313">
        <v>0</v>
      </c>
      <c r="BS10" s="313">
        <v>0</v>
      </c>
      <c r="BT10" s="313">
        <v>0</v>
      </c>
      <c r="BU10" s="313">
        <v>0</v>
      </c>
    </row>
    <row r="11" spans="1:73" s="139" customFormat="1" ht="19.5" customHeight="1" outlineLevel="2">
      <c r="A11" s="132"/>
      <c r="B11" s="132"/>
      <c r="C11" s="313" t="s">
        <v>401</v>
      </c>
      <c r="D11" s="345" t="s">
        <v>6</v>
      </c>
      <c r="E11" s="132"/>
      <c r="F11" s="132"/>
      <c r="G11" s="132"/>
      <c r="H11" s="132"/>
      <c r="I11" s="90">
        <v>0</v>
      </c>
      <c r="J11" s="313"/>
      <c r="K11" s="313"/>
      <c r="L11" s="313"/>
      <c r="M11" s="313"/>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3"/>
      <c r="AV11" s="313"/>
      <c r="AW11" s="313"/>
      <c r="AX11" s="313"/>
      <c r="AY11" s="313"/>
      <c r="AZ11" s="313"/>
      <c r="BA11" s="313"/>
      <c r="BB11" s="313"/>
      <c r="BC11" s="313"/>
      <c r="BD11" s="313"/>
      <c r="BE11" s="313"/>
      <c r="BF11" s="313"/>
      <c r="BG11" s="313"/>
      <c r="BH11" s="313"/>
      <c r="BI11" s="313"/>
      <c r="BJ11" s="313"/>
      <c r="BK11" s="313"/>
      <c r="BL11" s="313"/>
      <c r="BM11" s="313"/>
      <c r="BN11" s="313"/>
      <c r="BO11" s="313"/>
      <c r="BP11" s="313"/>
      <c r="BQ11" s="313"/>
      <c r="BR11" s="313"/>
      <c r="BS11" s="313"/>
      <c r="BT11" s="313"/>
      <c r="BU11" s="313"/>
    </row>
    <row r="12" spans="1:73" s="139" customFormat="1" ht="19.5" customHeight="1" outlineLevel="2">
      <c r="A12" s="132"/>
      <c r="B12" s="132"/>
      <c r="C12" s="313" t="s">
        <v>403</v>
      </c>
      <c r="D12" s="345" t="s">
        <v>6</v>
      </c>
      <c r="E12" s="132"/>
      <c r="F12" s="132"/>
      <c r="G12" s="132"/>
      <c r="H12" s="132"/>
      <c r="I12" s="90">
        <v>0</v>
      </c>
      <c r="J12" s="313"/>
      <c r="K12" s="313"/>
      <c r="L12" s="313"/>
      <c r="M12" s="313"/>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c r="AW12" s="313"/>
      <c r="AX12" s="313"/>
      <c r="AY12" s="313"/>
      <c r="AZ12" s="313"/>
      <c r="BA12" s="313"/>
      <c r="BB12" s="313"/>
      <c r="BC12" s="313"/>
      <c r="BD12" s="313"/>
      <c r="BE12" s="313"/>
      <c r="BF12" s="313"/>
      <c r="BG12" s="313"/>
      <c r="BH12" s="313"/>
      <c r="BI12" s="313"/>
      <c r="BJ12" s="313"/>
      <c r="BK12" s="313"/>
      <c r="BL12" s="313"/>
      <c r="BM12" s="313"/>
      <c r="BN12" s="313"/>
      <c r="BO12" s="313"/>
      <c r="BP12" s="313"/>
      <c r="BQ12" s="313"/>
      <c r="BR12" s="313"/>
      <c r="BS12" s="313"/>
      <c r="BT12" s="313"/>
      <c r="BU12" s="313"/>
    </row>
    <row r="13" spans="1:73" s="139" customFormat="1" ht="19.5" customHeight="1" outlineLevel="2">
      <c r="A13" s="132"/>
      <c r="B13" s="132"/>
      <c r="C13" s="313" t="s">
        <v>402</v>
      </c>
      <c r="D13" s="345" t="s">
        <v>6</v>
      </c>
      <c r="E13" s="132"/>
      <c r="F13" s="132"/>
      <c r="G13" s="132"/>
      <c r="H13" s="132"/>
      <c r="I13" s="90">
        <v>0</v>
      </c>
      <c r="J13" s="313"/>
      <c r="K13" s="313"/>
      <c r="L13" s="313"/>
      <c r="M13" s="313"/>
      <c r="N13" s="313"/>
      <c r="O13" s="313"/>
      <c r="P13" s="313"/>
      <c r="Q13" s="313"/>
      <c r="R13" s="313"/>
      <c r="S13" s="313"/>
      <c r="T13" s="313"/>
      <c r="U13" s="313"/>
      <c r="V13" s="313"/>
      <c r="W13" s="313"/>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c r="AW13" s="313"/>
      <c r="AX13" s="313"/>
      <c r="AY13" s="313"/>
      <c r="AZ13" s="313"/>
      <c r="BA13" s="313"/>
      <c r="BB13" s="313"/>
      <c r="BC13" s="313"/>
      <c r="BD13" s="313"/>
      <c r="BE13" s="313"/>
      <c r="BF13" s="313"/>
      <c r="BG13" s="313"/>
      <c r="BH13" s="313"/>
      <c r="BI13" s="313"/>
      <c r="BJ13" s="313"/>
      <c r="BK13" s="313"/>
      <c r="BL13" s="313"/>
      <c r="BM13" s="313"/>
      <c r="BN13" s="313"/>
      <c r="BO13" s="313"/>
      <c r="BP13" s="313"/>
      <c r="BQ13" s="313"/>
      <c r="BR13" s="313"/>
      <c r="BS13" s="313"/>
      <c r="BT13" s="313"/>
      <c r="BU13" s="313"/>
    </row>
    <row r="14" spans="1:73" s="139" customFormat="1" ht="19.5" customHeight="1" outlineLevel="2">
      <c r="A14" s="132"/>
      <c r="B14" s="132"/>
      <c r="C14" s="346" t="s">
        <v>583</v>
      </c>
      <c r="D14" s="345" t="s">
        <v>6</v>
      </c>
      <c r="E14" s="132"/>
      <c r="F14" s="132"/>
      <c r="G14" s="132"/>
      <c r="H14" s="132"/>
      <c r="I14" s="90">
        <v>2258240.0747821019</v>
      </c>
      <c r="J14" s="347">
        <v>2583</v>
      </c>
      <c r="K14" s="347">
        <v>18081</v>
      </c>
      <c r="L14" s="347">
        <v>5166</v>
      </c>
      <c r="M14" s="347">
        <v>2583</v>
      </c>
      <c r="N14" s="347">
        <v>387.45</v>
      </c>
      <c r="O14" s="347">
        <v>23247</v>
      </c>
      <c r="P14" s="347">
        <v>30000</v>
      </c>
      <c r="Q14" s="347">
        <v>17220</v>
      </c>
      <c r="R14" s="347">
        <v>27060</v>
      </c>
      <c r="S14" s="347">
        <v>29520</v>
      </c>
      <c r="T14" s="347">
        <v>36900</v>
      </c>
      <c r="U14" s="347">
        <v>37638</v>
      </c>
      <c r="V14" s="347">
        <v>38390.759999999995</v>
      </c>
      <c r="W14" s="347">
        <v>39158.575200000007</v>
      </c>
      <c r="X14" s="347">
        <v>39941.746704000005</v>
      </c>
      <c r="Y14" s="347">
        <v>40740.581638080002</v>
      </c>
      <c r="Z14" s="347">
        <v>35000</v>
      </c>
      <c r="AA14" s="347">
        <v>42386.501136258434</v>
      </c>
      <c r="AB14" s="347">
        <v>38910.808043085242</v>
      </c>
      <c r="AC14" s="347">
        <v>39299.916123516094</v>
      </c>
      <c r="AD14" s="347">
        <v>39692.915284751252</v>
      </c>
      <c r="AE14" s="347">
        <v>38542</v>
      </c>
      <c r="AF14" s="347">
        <v>40490.742881974751</v>
      </c>
      <c r="AG14" s="347">
        <v>40895.650310794503</v>
      </c>
      <c r="AH14" s="347">
        <v>41304.60681390245</v>
      </c>
      <c r="AI14" s="347">
        <v>41717.652882041468</v>
      </c>
      <c r="AJ14" s="347">
        <v>42134.829410861894</v>
      </c>
      <c r="AK14" s="347">
        <v>42556.177704970505</v>
      </c>
      <c r="AL14" s="347">
        <v>37841</v>
      </c>
      <c r="AM14" s="347">
        <v>43411.556876840419</v>
      </c>
      <c r="AN14" s="347">
        <v>43845.672445608827</v>
      </c>
      <c r="AO14" s="347">
        <v>44284.129170064909</v>
      </c>
      <c r="AP14" s="347">
        <v>44726.970461765559</v>
      </c>
      <c r="AQ14" s="347">
        <v>42100</v>
      </c>
      <c r="AR14" s="347">
        <v>45625.982568047046</v>
      </c>
      <c r="AS14" s="347">
        <v>46082.242393727516</v>
      </c>
      <c r="AT14" s="347">
        <v>46543.064817664788</v>
      </c>
      <c r="AU14" s="347">
        <v>47008.49546584145</v>
      </c>
      <c r="AV14" s="347">
        <v>47478.580420499857</v>
      </c>
      <c r="AW14" s="347">
        <v>47953.366224704856</v>
      </c>
      <c r="AX14" s="347">
        <v>48432.899886951913</v>
      </c>
      <c r="AY14" s="347">
        <v>48917.228885821431</v>
      </c>
      <c r="AZ14" s="347">
        <v>43916.801044159693</v>
      </c>
      <c r="BA14" s="347">
        <v>44355.969054601286</v>
      </c>
      <c r="BB14" s="347">
        <v>44799.52874514729</v>
      </c>
      <c r="BC14" s="347">
        <v>45247.524032598769</v>
      </c>
      <c r="BD14" s="347">
        <v>45699.999272924761</v>
      </c>
      <c r="BE14" s="347">
        <v>46156.999265654005</v>
      </c>
      <c r="BF14" s="347">
        <v>46618.569258310548</v>
      </c>
      <c r="BG14" s="347">
        <v>47084.754950893657</v>
      </c>
      <c r="BH14" s="347">
        <v>47555.602500402594</v>
      </c>
      <c r="BI14" s="347">
        <v>48031.158525406616</v>
      </c>
      <c r="BJ14" s="347">
        <v>48511.470110660674</v>
      </c>
      <c r="BK14" s="347">
        <v>48996.584811767287</v>
      </c>
      <c r="BL14" s="347">
        <v>49486.550659884961</v>
      </c>
      <c r="BM14" s="347">
        <v>49981.41616648381</v>
      </c>
      <c r="BN14" s="347">
        <v>45011</v>
      </c>
      <c r="BO14" s="347">
        <v>50986.042631430137</v>
      </c>
      <c r="BP14" s="347">
        <v>0</v>
      </c>
      <c r="BQ14" s="347">
        <v>0</v>
      </c>
      <c r="BR14" s="347">
        <v>0</v>
      </c>
      <c r="BS14" s="347">
        <v>0</v>
      </c>
      <c r="BT14" s="347">
        <v>0</v>
      </c>
      <c r="BU14" s="347">
        <v>0</v>
      </c>
    </row>
    <row r="15" spans="1:73" s="139" customFormat="1" ht="19.5" customHeight="1" outlineLevel="2">
      <c r="A15" s="132"/>
      <c r="B15" s="132"/>
      <c r="C15" s="343"/>
      <c r="D15" s="132"/>
      <c r="E15" s="132"/>
      <c r="F15" s="132"/>
      <c r="G15" s="132"/>
      <c r="H15" s="132"/>
      <c r="I15" s="132"/>
      <c r="J15" s="132"/>
      <c r="K15" s="132"/>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row>
    <row r="16" spans="1:73" s="139" customFormat="1" ht="19.5" customHeight="1" outlineLevel="1">
      <c r="A16" s="132"/>
      <c r="B16" s="142" t="s">
        <v>198</v>
      </c>
      <c r="C16" s="142" t="s">
        <v>399</v>
      </c>
      <c r="D16" s="132"/>
      <c r="E16" s="132"/>
      <c r="F16" s="242"/>
      <c r="G16" s="132"/>
      <c r="H16" s="132"/>
      <c r="I16" s="132"/>
      <c r="J16" s="132"/>
      <c r="K16" s="132"/>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row>
    <row r="17" spans="1:73" s="139" customFormat="1" ht="19.5" customHeight="1" outlineLevel="2">
      <c r="A17" s="132"/>
      <c r="B17" s="353" t="s">
        <v>197</v>
      </c>
      <c r="C17" s="24" t="s">
        <v>822</v>
      </c>
      <c r="D17" s="8" t="s">
        <v>389</v>
      </c>
      <c r="E17" s="132"/>
      <c r="F17" s="132"/>
      <c r="G17" s="132"/>
      <c r="H17" s="132"/>
      <c r="I17" s="90">
        <v>580</v>
      </c>
      <c r="J17" s="89">
        <v>10</v>
      </c>
      <c r="K17" s="89">
        <v>10</v>
      </c>
      <c r="L17" s="89">
        <v>10</v>
      </c>
      <c r="M17" s="89">
        <v>10</v>
      </c>
      <c r="N17" s="89">
        <v>10</v>
      </c>
      <c r="O17" s="89">
        <v>10</v>
      </c>
      <c r="P17" s="89">
        <v>10</v>
      </c>
      <c r="Q17" s="89">
        <v>10</v>
      </c>
      <c r="R17" s="89">
        <v>10</v>
      </c>
      <c r="S17" s="89">
        <v>10</v>
      </c>
      <c r="T17" s="89">
        <v>10</v>
      </c>
      <c r="U17" s="89">
        <v>10</v>
      </c>
      <c r="V17" s="89">
        <v>10</v>
      </c>
      <c r="W17" s="89">
        <v>10</v>
      </c>
      <c r="X17" s="89">
        <v>10</v>
      </c>
      <c r="Y17" s="89">
        <v>10</v>
      </c>
      <c r="Z17" s="89">
        <v>10</v>
      </c>
      <c r="AA17" s="89">
        <v>10</v>
      </c>
      <c r="AB17" s="89">
        <v>10</v>
      </c>
      <c r="AC17" s="89">
        <v>10</v>
      </c>
      <c r="AD17" s="89">
        <v>10</v>
      </c>
      <c r="AE17" s="89">
        <v>10</v>
      </c>
      <c r="AF17" s="89">
        <v>10</v>
      </c>
      <c r="AG17" s="89">
        <v>10</v>
      </c>
      <c r="AH17" s="89">
        <v>10</v>
      </c>
      <c r="AI17" s="89">
        <v>10</v>
      </c>
      <c r="AJ17" s="89">
        <v>10</v>
      </c>
      <c r="AK17" s="89">
        <v>10</v>
      </c>
      <c r="AL17" s="89">
        <v>10</v>
      </c>
      <c r="AM17" s="89">
        <v>10</v>
      </c>
      <c r="AN17" s="89">
        <v>10</v>
      </c>
      <c r="AO17" s="89">
        <v>10</v>
      </c>
      <c r="AP17" s="89">
        <v>10</v>
      </c>
      <c r="AQ17" s="89">
        <v>10</v>
      </c>
      <c r="AR17" s="89">
        <v>10</v>
      </c>
      <c r="AS17" s="89">
        <v>10</v>
      </c>
      <c r="AT17" s="89">
        <v>10</v>
      </c>
      <c r="AU17" s="89">
        <v>10</v>
      </c>
      <c r="AV17" s="89">
        <v>10</v>
      </c>
      <c r="AW17" s="89">
        <v>10</v>
      </c>
      <c r="AX17" s="89">
        <v>10</v>
      </c>
      <c r="AY17" s="89">
        <v>10</v>
      </c>
      <c r="AZ17" s="89">
        <v>10</v>
      </c>
      <c r="BA17" s="89">
        <v>10</v>
      </c>
      <c r="BB17" s="89">
        <v>10</v>
      </c>
      <c r="BC17" s="89">
        <v>10</v>
      </c>
      <c r="BD17" s="89">
        <v>10</v>
      </c>
      <c r="BE17" s="89">
        <v>10</v>
      </c>
      <c r="BF17" s="89">
        <v>10</v>
      </c>
      <c r="BG17" s="89">
        <v>10</v>
      </c>
      <c r="BH17" s="89">
        <v>10</v>
      </c>
      <c r="BI17" s="89">
        <v>10</v>
      </c>
      <c r="BJ17" s="89">
        <v>10</v>
      </c>
      <c r="BK17" s="89">
        <v>10</v>
      </c>
      <c r="BL17" s="89">
        <v>10</v>
      </c>
      <c r="BM17" s="89">
        <v>10</v>
      </c>
      <c r="BN17" s="89">
        <v>10</v>
      </c>
      <c r="BO17" s="89">
        <v>10</v>
      </c>
      <c r="BP17" s="89">
        <v>0</v>
      </c>
      <c r="BQ17" s="89">
        <v>0</v>
      </c>
      <c r="BR17" s="89">
        <v>0</v>
      </c>
      <c r="BS17" s="89">
        <v>0</v>
      </c>
      <c r="BT17" s="89">
        <v>0</v>
      </c>
      <c r="BU17" s="89">
        <v>0</v>
      </c>
    </row>
    <row r="18" spans="1:73" s="139" customFormat="1" ht="19.5" customHeight="1" outlineLevel="2">
      <c r="A18" s="132"/>
      <c r="B18" s="353"/>
      <c r="C18" s="24" t="s">
        <v>823</v>
      </c>
      <c r="D18" s="8" t="s">
        <v>6</v>
      </c>
      <c r="E18" s="132"/>
      <c r="F18" s="132"/>
      <c r="G18" s="132"/>
      <c r="H18" s="132"/>
      <c r="I18" s="132"/>
      <c r="J18" s="245">
        <v>18</v>
      </c>
      <c r="K18" s="245">
        <v>18</v>
      </c>
      <c r="L18" s="245">
        <v>18</v>
      </c>
      <c r="M18" s="245">
        <v>18</v>
      </c>
      <c r="N18" s="245">
        <v>18</v>
      </c>
      <c r="O18" s="245">
        <v>18</v>
      </c>
      <c r="P18" s="245">
        <v>18</v>
      </c>
      <c r="Q18" s="245">
        <v>18</v>
      </c>
      <c r="R18" s="245">
        <v>18</v>
      </c>
      <c r="S18" s="245">
        <v>18</v>
      </c>
      <c r="T18" s="245">
        <v>18</v>
      </c>
      <c r="U18" s="245">
        <v>18</v>
      </c>
      <c r="V18" s="245">
        <v>18</v>
      </c>
      <c r="W18" s="245">
        <v>18</v>
      </c>
      <c r="X18" s="245">
        <v>18</v>
      </c>
      <c r="Y18" s="245">
        <v>18</v>
      </c>
      <c r="Z18" s="245">
        <v>18</v>
      </c>
      <c r="AA18" s="245">
        <v>18</v>
      </c>
      <c r="AB18" s="245">
        <v>18</v>
      </c>
      <c r="AC18" s="245">
        <v>18</v>
      </c>
      <c r="AD18" s="245">
        <v>18</v>
      </c>
      <c r="AE18" s="245">
        <v>18</v>
      </c>
      <c r="AF18" s="245">
        <v>18</v>
      </c>
      <c r="AG18" s="245">
        <v>18</v>
      </c>
      <c r="AH18" s="245">
        <v>18</v>
      </c>
      <c r="AI18" s="245">
        <v>18</v>
      </c>
      <c r="AJ18" s="245">
        <v>18</v>
      </c>
      <c r="AK18" s="245">
        <v>18</v>
      </c>
      <c r="AL18" s="245">
        <v>18</v>
      </c>
      <c r="AM18" s="245">
        <v>18</v>
      </c>
      <c r="AN18" s="245">
        <v>18</v>
      </c>
      <c r="AO18" s="245">
        <v>18</v>
      </c>
      <c r="AP18" s="245">
        <v>18</v>
      </c>
      <c r="AQ18" s="245">
        <v>18</v>
      </c>
      <c r="AR18" s="245">
        <v>18</v>
      </c>
      <c r="AS18" s="245">
        <v>18</v>
      </c>
      <c r="AT18" s="245">
        <v>18</v>
      </c>
      <c r="AU18" s="245">
        <v>18</v>
      </c>
      <c r="AV18" s="245">
        <v>18</v>
      </c>
      <c r="AW18" s="245">
        <v>18</v>
      </c>
      <c r="AX18" s="245">
        <v>18</v>
      </c>
      <c r="AY18" s="245">
        <v>18</v>
      </c>
      <c r="AZ18" s="245">
        <v>18</v>
      </c>
      <c r="BA18" s="245">
        <v>18</v>
      </c>
      <c r="BB18" s="245">
        <v>18</v>
      </c>
      <c r="BC18" s="245">
        <v>18</v>
      </c>
      <c r="BD18" s="245">
        <v>18</v>
      </c>
      <c r="BE18" s="245">
        <v>18</v>
      </c>
      <c r="BF18" s="245">
        <v>18</v>
      </c>
      <c r="BG18" s="245">
        <v>18</v>
      </c>
      <c r="BH18" s="245">
        <v>18</v>
      </c>
      <c r="BI18" s="245">
        <v>18</v>
      </c>
      <c r="BJ18" s="245">
        <v>18</v>
      </c>
      <c r="BK18" s="245">
        <v>18</v>
      </c>
      <c r="BL18" s="245">
        <v>18</v>
      </c>
      <c r="BM18" s="245">
        <v>18</v>
      </c>
      <c r="BN18" s="245">
        <v>18</v>
      </c>
      <c r="BO18" s="245">
        <v>18</v>
      </c>
      <c r="BP18" s="245">
        <v>18</v>
      </c>
      <c r="BQ18" s="245">
        <v>18</v>
      </c>
      <c r="BR18" s="245">
        <v>18</v>
      </c>
      <c r="BS18" s="245">
        <v>18</v>
      </c>
      <c r="BT18" s="245">
        <v>18</v>
      </c>
      <c r="BU18" s="245">
        <v>18</v>
      </c>
    </row>
    <row r="19" spans="1:73" s="139" customFormat="1" ht="19.5" customHeight="1" outlineLevel="2">
      <c r="A19" s="132"/>
      <c r="B19" s="353" t="s">
        <v>198</v>
      </c>
      <c r="C19" s="24" t="s">
        <v>824</v>
      </c>
      <c r="D19" s="8" t="s">
        <v>389</v>
      </c>
      <c r="E19" s="132"/>
      <c r="F19" s="132"/>
      <c r="G19" s="132"/>
      <c r="H19" s="132"/>
      <c r="I19" s="90">
        <v>1160</v>
      </c>
      <c r="J19" s="89">
        <v>20</v>
      </c>
      <c r="K19" s="89">
        <v>20</v>
      </c>
      <c r="L19" s="89">
        <v>20</v>
      </c>
      <c r="M19" s="89">
        <v>20</v>
      </c>
      <c r="N19" s="89">
        <v>20</v>
      </c>
      <c r="O19" s="89">
        <v>20</v>
      </c>
      <c r="P19" s="89">
        <v>20</v>
      </c>
      <c r="Q19" s="89">
        <v>20</v>
      </c>
      <c r="R19" s="89">
        <v>20</v>
      </c>
      <c r="S19" s="89">
        <v>20</v>
      </c>
      <c r="T19" s="89">
        <v>20</v>
      </c>
      <c r="U19" s="89">
        <v>20</v>
      </c>
      <c r="V19" s="89">
        <v>20</v>
      </c>
      <c r="W19" s="89">
        <v>20</v>
      </c>
      <c r="X19" s="89">
        <v>20</v>
      </c>
      <c r="Y19" s="89">
        <v>20</v>
      </c>
      <c r="Z19" s="89">
        <v>20</v>
      </c>
      <c r="AA19" s="89">
        <v>20</v>
      </c>
      <c r="AB19" s="89">
        <v>20</v>
      </c>
      <c r="AC19" s="89">
        <v>20</v>
      </c>
      <c r="AD19" s="89">
        <v>20</v>
      </c>
      <c r="AE19" s="89">
        <v>20</v>
      </c>
      <c r="AF19" s="89">
        <v>20</v>
      </c>
      <c r="AG19" s="89">
        <v>20</v>
      </c>
      <c r="AH19" s="89">
        <v>20</v>
      </c>
      <c r="AI19" s="89">
        <v>20</v>
      </c>
      <c r="AJ19" s="89">
        <v>20</v>
      </c>
      <c r="AK19" s="89">
        <v>20</v>
      </c>
      <c r="AL19" s="89">
        <v>20</v>
      </c>
      <c r="AM19" s="89">
        <v>20</v>
      </c>
      <c r="AN19" s="89">
        <v>20</v>
      </c>
      <c r="AO19" s="89">
        <v>20</v>
      </c>
      <c r="AP19" s="89">
        <v>20</v>
      </c>
      <c r="AQ19" s="89">
        <v>20</v>
      </c>
      <c r="AR19" s="89">
        <v>20</v>
      </c>
      <c r="AS19" s="89">
        <v>20</v>
      </c>
      <c r="AT19" s="89">
        <v>20</v>
      </c>
      <c r="AU19" s="89">
        <v>20</v>
      </c>
      <c r="AV19" s="89">
        <v>20</v>
      </c>
      <c r="AW19" s="89">
        <v>20</v>
      </c>
      <c r="AX19" s="89">
        <v>20</v>
      </c>
      <c r="AY19" s="89">
        <v>20</v>
      </c>
      <c r="AZ19" s="89">
        <v>20</v>
      </c>
      <c r="BA19" s="89">
        <v>20</v>
      </c>
      <c r="BB19" s="89">
        <v>20</v>
      </c>
      <c r="BC19" s="89">
        <v>20</v>
      </c>
      <c r="BD19" s="89">
        <v>20</v>
      </c>
      <c r="BE19" s="89">
        <v>20</v>
      </c>
      <c r="BF19" s="89">
        <v>20</v>
      </c>
      <c r="BG19" s="89">
        <v>20</v>
      </c>
      <c r="BH19" s="89">
        <v>20</v>
      </c>
      <c r="BI19" s="89">
        <v>20</v>
      </c>
      <c r="BJ19" s="89">
        <v>20</v>
      </c>
      <c r="BK19" s="89">
        <v>20</v>
      </c>
      <c r="BL19" s="89">
        <v>20</v>
      </c>
      <c r="BM19" s="89">
        <v>20</v>
      </c>
      <c r="BN19" s="89">
        <v>20</v>
      </c>
      <c r="BO19" s="89">
        <v>20</v>
      </c>
      <c r="BP19" s="89">
        <v>0</v>
      </c>
      <c r="BQ19" s="89">
        <v>0</v>
      </c>
      <c r="BR19" s="89">
        <v>0</v>
      </c>
      <c r="BS19" s="89">
        <v>0</v>
      </c>
      <c r="BT19" s="89">
        <v>0</v>
      </c>
      <c r="BU19" s="89">
        <v>0</v>
      </c>
    </row>
    <row r="20" spans="1:73" s="139" customFormat="1" ht="19.5" customHeight="1" outlineLevel="2">
      <c r="A20" s="132"/>
      <c r="B20" s="353"/>
      <c r="C20" s="24" t="s">
        <v>825</v>
      </c>
      <c r="D20" s="8" t="s">
        <v>6</v>
      </c>
      <c r="E20" s="132"/>
      <c r="F20" s="132"/>
      <c r="G20" s="132"/>
      <c r="H20" s="132"/>
      <c r="I20" s="132"/>
      <c r="J20" s="245">
        <v>2</v>
      </c>
      <c r="K20" s="245">
        <v>2</v>
      </c>
      <c r="L20" s="245">
        <v>2</v>
      </c>
      <c r="M20" s="245">
        <v>2</v>
      </c>
      <c r="N20" s="245">
        <v>2</v>
      </c>
      <c r="O20" s="245">
        <v>2</v>
      </c>
      <c r="P20" s="245">
        <v>2</v>
      </c>
      <c r="Q20" s="245">
        <v>2</v>
      </c>
      <c r="R20" s="245">
        <v>2</v>
      </c>
      <c r="S20" s="245">
        <v>2</v>
      </c>
      <c r="T20" s="245">
        <v>2</v>
      </c>
      <c r="U20" s="245">
        <v>2</v>
      </c>
      <c r="V20" s="245">
        <v>2</v>
      </c>
      <c r="W20" s="245">
        <v>2</v>
      </c>
      <c r="X20" s="245">
        <v>2</v>
      </c>
      <c r="Y20" s="245">
        <v>2</v>
      </c>
      <c r="Z20" s="245">
        <v>2</v>
      </c>
      <c r="AA20" s="245">
        <v>2</v>
      </c>
      <c r="AB20" s="245">
        <v>2</v>
      </c>
      <c r="AC20" s="245">
        <v>2</v>
      </c>
      <c r="AD20" s="245">
        <v>2</v>
      </c>
      <c r="AE20" s="245">
        <v>2</v>
      </c>
      <c r="AF20" s="245">
        <v>2</v>
      </c>
      <c r="AG20" s="245">
        <v>2</v>
      </c>
      <c r="AH20" s="245">
        <v>2</v>
      </c>
      <c r="AI20" s="245">
        <v>2</v>
      </c>
      <c r="AJ20" s="245">
        <v>2</v>
      </c>
      <c r="AK20" s="245">
        <v>2</v>
      </c>
      <c r="AL20" s="245">
        <v>2</v>
      </c>
      <c r="AM20" s="245">
        <v>2</v>
      </c>
      <c r="AN20" s="245">
        <v>2</v>
      </c>
      <c r="AO20" s="245">
        <v>2</v>
      </c>
      <c r="AP20" s="245">
        <v>2</v>
      </c>
      <c r="AQ20" s="245">
        <v>2</v>
      </c>
      <c r="AR20" s="245">
        <v>2</v>
      </c>
      <c r="AS20" s="245">
        <v>2</v>
      </c>
      <c r="AT20" s="245">
        <v>2</v>
      </c>
      <c r="AU20" s="245">
        <v>2</v>
      </c>
      <c r="AV20" s="245">
        <v>2</v>
      </c>
      <c r="AW20" s="245">
        <v>2</v>
      </c>
      <c r="AX20" s="245">
        <v>2</v>
      </c>
      <c r="AY20" s="245">
        <v>2</v>
      </c>
      <c r="AZ20" s="245">
        <v>2</v>
      </c>
      <c r="BA20" s="245">
        <v>2</v>
      </c>
      <c r="BB20" s="245">
        <v>2</v>
      </c>
      <c r="BC20" s="245">
        <v>2</v>
      </c>
      <c r="BD20" s="245">
        <v>2</v>
      </c>
      <c r="BE20" s="245">
        <v>2</v>
      </c>
      <c r="BF20" s="245">
        <v>2</v>
      </c>
      <c r="BG20" s="245">
        <v>2</v>
      </c>
      <c r="BH20" s="245">
        <v>2</v>
      </c>
      <c r="BI20" s="245">
        <v>2</v>
      </c>
      <c r="BJ20" s="245">
        <v>2</v>
      </c>
      <c r="BK20" s="245">
        <v>2</v>
      </c>
      <c r="BL20" s="245">
        <v>2</v>
      </c>
      <c r="BM20" s="245">
        <v>2</v>
      </c>
      <c r="BN20" s="245">
        <v>2</v>
      </c>
      <c r="BO20" s="245">
        <v>2</v>
      </c>
      <c r="BP20" s="245">
        <v>2</v>
      </c>
      <c r="BQ20" s="245">
        <v>2</v>
      </c>
      <c r="BR20" s="245">
        <v>2</v>
      </c>
      <c r="BS20" s="245">
        <v>2</v>
      </c>
      <c r="BT20" s="245">
        <v>2</v>
      </c>
      <c r="BU20" s="245">
        <v>2</v>
      </c>
    </row>
    <row r="21" spans="1:73" s="139" customFormat="1" ht="19.5" customHeight="1" outlineLevel="2">
      <c r="A21" s="132"/>
      <c r="B21" s="353" t="s">
        <v>199</v>
      </c>
      <c r="C21" s="24" t="s">
        <v>826</v>
      </c>
      <c r="D21" s="8" t="s">
        <v>389</v>
      </c>
      <c r="E21" s="132"/>
      <c r="F21" s="132"/>
      <c r="G21" s="132"/>
      <c r="H21" s="132"/>
      <c r="I21" s="90">
        <v>2900</v>
      </c>
      <c r="J21" s="89">
        <v>50</v>
      </c>
      <c r="K21" s="89">
        <v>50</v>
      </c>
      <c r="L21" s="89">
        <v>50</v>
      </c>
      <c r="M21" s="89">
        <v>50</v>
      </c>
      <c r="N21" s="89">
        <v>50</v>
      </c>
      <c r="O21" s="89">
        <v>50</v>
      </c>
      <c r="P21" s="89">
        <v>50</v>
      </c>
      <c r="Q21" s="89">
        <v>50</v>
      </c>
      <c r="R21" s="89">
        <v>50</v>
      </c>
      <c r="S21" s="89">
        <v>50</v>
      </c>
      <c r="T21" s="89">
        <v>50</v>
      </c>
      <c r="U21" s="89">
        <v>50</v>
      </c>
      <c r="V21" s="89">
        <v>50</v>
      </c>
      <c r="W21" s="89">
        <v>50</v>
      </c>
      <c r="X21" s="89">
        <v>50</v>
      </c>
      <c r="Y21" s="89">
        <v>50</v>
      </c>
      <c r="Z21" s="89">
        <v>50</v>
      </c>
      <c r="AA21" s="89">
        <v>50</v>
      </c>
      <c r="AB21" s="89">
        <v>50</v>
      </c>
      <c r="AC21" s="89">
        <v>50</v>
      </c>
      <c r="AD21" s="89">
        <v>50</v>
      </c>
      <c r="AE21" s="89">
        <v>50</v>
      </c>
      <c r="AF21" s="89">
        <v>50</v>
      </c>
      <c r="AG21" s="89">
        <v>50</v>
      </c>
      <c r="AH21" s="89">
        <v>50</v>
      </c>
      <c r="AI21" s="89">
        <v>50</v>
      </c>
      <c r="AJ21" s="89">
        <v>50</v>
      </c>
      <c r="AK21" s="89">
        <v>50</v>
      </c>
      <c r="AL21" s="89">
        <v>50</v>
      </c>
      <c r="AM21" s="89">
        <v>50</v>
      </c>
      <c r="AN21" s="89">
        <v>50</v>
      </c>
      <c r="AO21" s="89">
        <v>50</v>
      </c>
      <c r="AP21" s="89">
        <v>50</v>
      </c>
      <c r="AQ21" s="89">
        <v>50</v>
      </c>
      <c r="AR21" s="89">
        <v>50</v>
      </c>
      <c r="AS21" s="89">
        <v>50</v>
      </c>
      <c r="AT21" s="89">
        <v>50</v>
      </c>
      <c r="AU21" s="89">
        <v>50</v>
      </c>
      <c r="AV21" s="89">
        <v>50</v>
      </c>
      <c r="AW21" s="89">
        <v>50</v>
      </c>
      <c r="AX21" s="89">
        <v>50</v>
      </c>
      <c r="AY21" s="89">
        <v>50</v>
      </c>
      <c r="AZ21" s="89">
        <v>50</v>
      </c>
      <c r="BA21" s="89">
        <v>50</v>
      </c>
      <c r="BB21" s="89">
        <v>50</v>
      </c>
      <c r="BC21" s="89">
        <v>50</v>
      </c>
      <c r="BD21" s="89">
        <v>50</v>
      </c>
      <c r="BE21" s="89">
        <v>50</v>
      </c>
      <c r="BF21" s="89">
        <v>50</v>
      </c>
      <c r="BG21" s="89">
        <v>50</v>
      </c>
      <c r="BH21" s="89">
        <v>50</v>
      </c>
      <c r="BI21" s="89">
        <v>50</v>
      </c>
      <c r="BJ21" s="89">
        <v>50</v>
      </c>
      <c r="BK21" s="89">
        <v>50</v>
      </c>
      <c r="BL21" s="89">
        <v>50</v>
      </c>
      <c r="BM21" s="89">
        <v>50</v>
      </c>
      <c r="BN21" s="89">
        <v>50</v>
      </c>
      <c r="BO21" s="89">
        <v>50</v>
      </c>
      <c r="BP21" s="89">
        <v>0</v>
      </c>
      <c r="BQ21" s="89">
        <v>0</v>
      </c>
      <c r="BR21" s="89">
        <v>0</v>
      </c>
      <c r="BS21" s="89">
        <v>0</v>
      </c>
      <c r="BT21" s="89">
        <v>0</v>
      </c>
      <c r="BU21" s="89">
        <v>0</v>
      </c>
    </row>
    <row r="22" spans="1:73" s="139" customFormat="1" ht="19.5" customHeight="1" outlineLevel="2">
      <c r="A22" s="132"/>
      <c r="B22" s="353"/>
      <c r="C22" s="24" t="s">
        <v>827</v>
      </c>
      <c r="D22" s="8" t="s">
        <v>6</v>
      </c>
      <c r="E22" s="132"/>
      <c r="F22" s="132"/>
      <c r="G22" s="132"/>
      <c r="H22" s="132"/>
      <c r="I22" s="132"/>
      <c r="J22" s="245">
        <v>3.5</v>
      </c>
      <c r="K22" s="245">
        <v>3.5</v>
      </c>
      <c r="L22" s="245">
        <v>3.5</v>
      </c>
      <c r="M22" s="245">
        <v>3.5</v>
      </c>
      <c r="N22" s="245">
        <v>3.5</v>
      </c>
      <c r="O22" s="245">
        <v>3.5</v>
      </c>
      <c r="P22" s="245">
        <v>3.5</v>
      </c>
      <c r="Q22" s="245">
        <v>3.5</v>
      </c>
      <c r="R22" s="245">
        <v>3.5</v>
      </c>
      <c r="S22" s="245">
        <v>3.5</v>
      </c>
      <c r="T22" s="245">
        <v>3.5</v>
      </c>
      <c r="U22" s="245">
        <v>3.5</v>
      </c>
      <c r="V22" s="245">
        <v>3.5</v>
      </c>
      <c r="W22" s="245">
        <v>3.5</v>
      </c>
      <c r="X22" s="245">
        <v>3.5</v>
      </c>
      <c r="Y22" s="245">
        <v>3.5</v>
      </c>
      <c r="Z22" s="245">
        <v>3.5</v>
      </c>
      <c r="AA22" s="245">
        <v>3.5</v>
      </c>
      <c r="AB22" s="245">
        <v>3.5</v>
      </c>
      <c r="AC22" s="245">
        <v>3.5</v>
      </c>
      <c r="AD22" s="245">
        <v>3.5</v>
      </c>
      <c r="AE22" s="245">
        <v>3.5</v>
      </c>
      <c r="AF22" s="245">
        <v>3.5</v>
      </c>
      <c r="AG22" s="245">
        <v>3.5</v>
      </c>
      <c r="AH22" s="245">
        <v>3.5</v>
      </c>
      <c r="AI22" s="245">
        <v>3.5</v>
      </c>
      <c r="AJ22" s="245">
        <v>3.5</v>
      </c>
      <c r="AK22" s="245">
        <v>3.5</v>
      </c>
      <c r="AL22" s="245">
        <v>3.5</v>
      </c>
      <c r="AM22" s="245">
        <v>3.5</v>
      </c>
      <c r="AN22" s="245">
        <v>3.5</v>
      </c>
      <c r="AO22" s="245">
        <v>3.5</v>
      </c>
      <c r="AP22" s="245">
        <v>3.5</v>
      </c>
      <c r="AQ22" s="245">
        <v>3.5</v>
      </c>
      <c r="AR22" s="245">
        <v>3.5</v>
      </c>
      <c r="AS22" s="245">
        <v>3.5</v>
      </c>
      <c r="AT22" s="245">
        <v>3.5</v>
      </c>
      <c r="AU22" s="245">
        <v>3.5</v>
      </c>
      <c r="AV22" s="245">
        <v>3.5</v>
      </c>
      <c r="AW22" s="245">
        <v>3.5</v>
      </c>
      <c r="AX22" s="245">
        <v>3.5</v>
      </c>
      <c r="AY22" s="245">
        <v>3.5</v>
      </c>
      <c r="AZ22" s="245">
        <v>3.5</v>
      </c>
      <c r="BA22" s="245">
        <v>3.5</v>
      </c>
      <c r="BB22" s="245">
        <v>3.5</v>
      </c>
      <c r="BC22" s="245">
        <v>3.5</v>
      </c>
      <c r="BD22" s="245">
        <v>3.5</v>
      </c>
      <c r="BE22" s="245">
        <v>3.5</v>
      </c>
      <c r="BF22" s="245">
        <v>3.5</v>
      </c>
      <c r="BG22" s="245">
        <v>3.5</v>
      </c>
      <c r="BH22" s="245">
        <v>3.5</v>
      </c>
      <c r="BI22" s="245">
        <v>3.5</v>
      </c>
      <c r="BJ22" s="245">
        <v>3.5</v>
      </c>
      <c r="BK22" s="245">
        <v>3.5</v>
      </c>
      <c r="BL22" s="245">
        <v>3.5</v>
      </c>
      <c r="BM22" s="245">
        <v>3.5</v>
      </c>
      <c r="BN22" s="245">
        <v>3.5</v>
      </c>
      <c r="BO22" s="245">
        <v>3.5</v>
      </c>
      <c r="BP22" s="245">
        <v>3.5</v>
      </c>
      <c r="BQ22" s="245">
        <v>3.5</v>
      </c>
      <c r="BR22" s="245">
        <v>3.5</v>
      </c>
      <c r="BS22" s="245">
        <v>3.5</v>
      </c>
      <c r="BT22" s="245">
        <v>3.5</v>
      </c>
      <c r="BU22" s="245">
        <v>3.5</v>
      </c>
    </row>
    <row r="23" spans="1:73" s="139" customFormat="1" ht="19.5" customHeight="1" outlineLevel="2">
      <c r="A23" s="132"/>
      <c r="B23" s="132"/>
      <c r="C23" s="346" t="s">
        <v>583</v>
      </c>
      <c r="D23" s="8" t="s">
        <v>6</v>
      </c>
      <c r="E23" s="132"/>
      <c r="F23" s="132"/>
      <c r="G23" s="132"/>
      <c r="H23" s="132"/>
      <c r="I23" s="90">
        <v>22910</v>
      </c>
      <c r="J23" s="347">
        <v>395</v>
      </c>
      <c r="K23" s="347">
        <v>395</v>
      </c>
      <c r="L23" s="347">
        <v>395</v>
      </c>
      <c r="M23" s="347">
        <v>395</v>
      </c>
      <c r="N23" s="347">
        <v>395</v>
      </c>
      <c r="O23" s="347">
        <v>395</v>
      </c>
      <c r="P23" s="347">
        <v>395</v>
      </c>
      <c r="Q23" s="347">
        <v>395</v>
      </c>
      <c r="R23" s="347">
        <v>395</v>
      </c>
      <c r="S23" s="347">
        <v>395</v>
      </c>
      <c r="T23" s="347">
        <v>395</v>
      </c>
      <c r="U23" s="347">
        <v>395</v>
      </c>
      <c r="V23" s="347">
        <v>395</v>
      </c>
      <c r="W23" s="347">
        <v>395</v>
      </c>
      <c r="X23" s="347">
        <v>395</v>
      </c>
      <c r="Y23" s="347">
        <v>395</v>
      </c>
      <c r="Z23" s="347">
        <v>395</v>
      </c>
      <c r="AA23" s="347">
        <v>395</v>
      </c>
      <c r="AB23" s="347">
        <v>395</v>
      </c>
      <c r="AC23" s="347">
        <v>395</v>
      </c>
      <c r="AD23" s="347">
        <v>395</v>
      </c>
      <c r="AE23" s="347">
        <v>395</v>
      </c>
      <c r="AF23" s="347">
        <v>395</v>
      </c>
      <c r="AG23" s="347">
        <v>395</v>
      </c>
      <c r="AH23" s="347">
        <v>395</v>
      </c>
      <c r="AI23" s="347">
        <v>395</v>
      </c>
      <c r="AJ23" s="347">
        <v>395</v>
      </c>
      <c r="AK23" s="347">
        <v>395</v>
      </c>
      <c r="AL23" s="347">
        <v>395</v>
      </c>
      <c r="AM23" s="347">
        <v>395</v>
      </c>
      <c r="AN23" s="347">
        <v>395</v>
      </c>
      <c r="AO23" s="347">
        <v>395</v>
      </c>
      <c r="AP23" s="347">
        <v>395</v>
      </c>
      <c r="AQ23" s="347">
        <v>395</v>
      </c>
      <c r="AR23" s="347">
        <v>395</v>
      </c>
      <c r="AS23" s="347">
        <v>395</v>
      </c>
      <c r="AT23" s="347">
        <v>395</v>
      </c>
      <c r="AU23" s="347">
        <v>395</v>
      </c>
      <c r="AV23" s="347">
        <v>395</v>
      </c>
      <c r="AW23" s="347">
        <v>395</v>
      </c>
      <c r="AX23" s="347">
        <v>395</v>
      </c>
      <c r="AY23" s="347">
        <v>395</v>
      </c>
      <c r="AZ23" s="347">
        <v>395</v>
      </c>
      <c r="BA23" s="347">
        <v>395</v>
      </c>
      <c r="BB23" s="347">
        <v>395</v>
      </c>
      <c r="BC23" s="347">
        <v>395</v>
      </c>
      <c r="BD23" s="347">
        <v>395</v>
      </c>
      <c r="BE23" s="347">
        <v>395</v>
      </c>
      <c r="BF23" s="347">
        <v>395</v>
      </c>
      <c r="BG23" s="347">
        <v>395</v>
      </c>
      <c r="BH23" s="347">
        <v>395</v>
      </c>
      <c r="BI23" s="347">
        <v>395</v>
      </c>
      <c r="BJ23" s="347">
        <v>395</v>
      </c>
      <c r="BK23" s="347">
        <v>395</v>
      </c>
      <c r="BL23" s="347">
        <v>395</v>
      </c>
      <c r="BM23" s="347">
        <v>395</v>
      </c>
      <c r="BN23" s="347">
        <v>395</v>
      </c>
      <c r="BO23" s="347">
        <v>395</v>
      </c>
      <c r="BP23" s="347">
        <v>0</v>
      </c>
      <c r="BQ23" s="347">
        <v>0</v>
      </c>
      <c r="BR23" s="347">
        <v>0</v>
      </c>
      <c r="BS23" s="347">
        <v>0</v>
      </c>
      <c r="BT23" s="347">
        <v>0</v>
      </c>
      <c r="BU23" s="347">
        <v>0</v>
      </c>
    </row>
    <row r="24" spans="1:73" s="139" customFormat="1" ht="19.5" customHeight="1" outlineLevel="2">
      <c r="A24" s="132"/>
      <c r="B24" s="132"/>
      <c r="C24" s="343"/>
      <c r="D24" s="297"/>
      <c r="E24" s="132"/>
      <c r="F24" s="132"/>
      <c r="G24" s="132"/>
      <c r="H24" s="132"/>
      <c r="I24" s="132"/>
      <c r="J24" s="132"/>
      <c r="K24" s="132"/>
      <c r="L24" s="132"/>
      <c r="M24" s="132"/>
      <c r="N24" s="132"/>
      <c r="O24" s="132"/>
      <c r="P24" s="132"/>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row>
    <row r="25" spans="1:73" s="139" customFormat="1" ht="19.5" customHeight="1" outlineLevel="1">
      <c r="A25" s="132"/>
      <c r="B25" s="142" t="s">
        <v>199</v>
      </c>
      <c r="C25" s="142" t="s">
        <v>397</v>
      </c>
      <c r="D25" s="132"/>
      <c r="E25" s="132"/>
      <c r="F25" s="242"/>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row>
    <row r="26" spans="1:73" ht="15.75" customHeight="1" outlineLevel="2">
      <c r="A26" s="132"/>
      <c r="B26" s="132"/>
      <c r="C26" s="320" t="s">
        <v>398</v>
      </c>
      <c r="D26" s="132"/>
      <c r="E26" s="132"/>
      <c r="F26" s="132"/>
      <c r="G26" s="132"/>
      <c r="H26" s="132"/>
      <c r="I26" s="132"/>
      <c r="J26" s="132"/>
      <c r="K26" s="132"/>
      <c r="L26" s="132"/>
      <c r="M26" s="132"/>
      <c r="N26" s="132"/>
      <c r="O26" s="132"/>
      <c r="P26" s="132"/>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row>
    <row r="27" spans="1:73" ht="15.75" customHeight="1" outlineLevel="2">
      <c r="A27" s="132"/>
      <c r="B27" s="132"/>
      <c r="C27" s="11" t="s">
        <v>279</v>
      </c>
      <c r="D27" s="11">
        <v>2022</v>
      </c>
      <c r="E27" s="11">
        <v>2023</v>
      </c>
      <c r="F27" s="11">
        <v>2024</v>
      </c>
      <c r="G27" s="11">
        <v>2025</v>
      </c>
      <c r="H27" s="11">
        <v>2026</v>
      </c>
      <c r="I27" s="132"/>
      <c r="J27" s="132"/>
      <c r="K27" s="132"/>
      <c r="L27" s="132"/>
      <c r="M27" s="132"/>
      <c r="N27" s="132"/>
      <c r="O27" s="132"/>
      <c r="P27" s="132"/>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row>
    <row r="28" spans="1:73" ht="15.75" customHeight="1" outlineLevel="2">
      <c r="A28" s="132"/>
      <c r="B28" s="132"/>
      <c r="C28" s="24" t="s">
        <v>458</v>
      </c>
      <c r="D28" s="294">
        <v>0.42</v>
      </c>
      <c r="E28" s="294">
        <v>0.4</v>
      </c>
      <c r="F28" s="294">
        <v>0.36</v>
      </c>
      <c r="G28" s="294">
        <v>0.36</v>
      </c>
      <c r="H28" s="294">
        <v>0.32</v>
      </c>
      <c r="I28" s="132"/>
      <c r="J28" s="132"/>
      <c r="K28" s="132"/>
      <c r="L28" s="132"/>
      <c r="M28" s="132"/>
      <c r="N28" s="132"/>
      <c r="O28" s="132"/>
      <c r="P28" s="132"/>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row>
    <row r="29" spans="1:73" ht="15.75" customHeight="1" outlineLevel="2">
      <c r="A29" s="132"/>
      <c r="B29" s="132"/>
      <c r="C29" s="132"/>
      <c r="D29" s="132"/>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row>
    <row r="30" spans="1:73" ht="15.75" customHeight="1" outlineLevel="2">
      <c r="A30" s="132"/>
      <c r="B30" s="132"/>
      <c r="C30" s="111" t="s">
        <v>404</v>
      </c>
      <c r="D30" s="8" t="s">
        <v>6</v>
      </c>
      <c r="E30" s="132"/>
      <c r="F30" s="132"/>
      <c r="G30" s="132"/>
      <c r="H30" s="37"/>
      <c r="I30" s="90">
        <v>6215386.024936731</v>
      </c>
      <c r="J30" s="354">
        <v>16200</v>
      </c>
      <c r="K30" s="354">
        <v>46250</v>
      </c>
      <c r="L30" s="354">
        <v>22850</v>
      </c>
      <c r="M30" s="354">
        <v>17850</v>
      </c>
      <c r="N30" s="354">
        <v>15200</v>
      </c>
      <c r="O30" s="354">
        <v>59450</v>
      </c>
      <c r="P30" s="354">
        <v>86000</v>
      </c>
      <c r="Q30" s="354">
        <v>51000</v>
      </c>
      <c r="R30" s="354">
        <v>71000</v>
      </c>
      <c r="S30" s="354">
        <v>76000</v>
      </c>
      <c r="T30" s="354">
        <v>91000</v>
      </c>
      <c r="U30" s="354">
        <v>92500</v>
      </c>
      <c r="V30" s="354">
        <v>95030</v>
      </c>
      <c r="W30" s="354">
        <v>96590.6</v>
      </c>
      <c r="X30" s="354">
        <v>98182.412000000011</v>
      </c>
      <c r="Y30" s="354">
        <v>99806.060240000006</v>
      </c>
      <c r="Z30" s="354">
        <v>101462.18144480001</v>
      </c>
      <c r="AA30" s="354">
        <v>103151.42507369601</v>
      </c>
      <c r="AB30" s="354">
        <v>104874.45357516993</v>
      </c>
      <c r="AC30" s="354">
        <v>105753.19811092163</v>
      </c>
      <c r="AD30" s="354">
        <v>106640.73009203085</v>
      </c>
      <c r="AE30" s="354">
        <v>107537.13739295116</v>
      </c>
      <c r="AF30" s="354">
        <v>108442.50876688067</v>
      </c>
      <c r="AG30" s="354">
        <v>109356.93385454947</v>
      </c>
      <c r="AH30" s="354">
        <v>110280.50319309496</v>
      </c>
      <c r="AI30" s="354">
        <v>111213.30822502592</v>
      </c>
      <c r="AJ30" s="354">
        <v>112155.44130727618</v>
      </c>
      <c r="AK30" s="354">
        <v>113106.99572034895</v>
      </c>
      <c r="AL30" s="354">
        <v>114068.06567755244</v>
      </c>
      <c r="AM30" s="354">
        <v>115038.74633432797</v>
      </c>
      <c r="AN30" s="354">
        <v>116019.13379767125</v>
      </c>
      <c r="AO30" s="354">
        <v>117009.32513564796</v>
      </c>
      <c r="AP30" s="354">
        <v>118009.41838700444</v>
      </c>
      <c r="AQ30" s="354">
        <v>119019.51257087447</v>
      </c>
      <c r="AR30" s="354">
        <v>120039.70769658322</v>
      </c>
      <c r="AS30" s="354">
        <v>121070.10477354906</v>
      </c>
      <c r="AT30" s="354">
        <v>122110.80582128455</v>
      </c>
      <c r="AU30" s="354">
        <v>123161.9138794974</v>
      </c>
      <c r="AV30" s="354">
        <v>124223.53301829238</v>
      </c>
      <c r="AW30" s="354">
        <v>125295.76834847531</v>
      </c>
      <c r="AX30" s="354">
        <v>126378.72603196006</v>
      </c>
      <c r="AY30" s="354">
        <v>127472.51329227966</v>
      </c>
      <c r="AZ30" s="354">
        <v>128577.23842520246</v>
      </c>
      <c r="BA30" s="354">
        <v>129693.01080945448</v>
      </c>
      <c r="BB30" s="354">
        <v>130819.94091754903</v>
      </c>
      <c r="BC30" s="354">
        <v>131958.1403267245</v>
      </c>
      <c r="BD30" s="354">
        <v>133107.72172999178</v>
      </c>
      <c r="BE30" s="354">
        <v>134268.79894729168</v>
      </c>
      <c r="BF30" s="354">
        <v>135441.48693676462</v>
      </c>
      <c r="BG30" s="354">
        <v>136625.90180613226</v>
      </c>
      <c r="BH30" s="354">
        <v>137822.16082419356</v>
      </c>
      <c r="BI30" s="354">
        <v>139030.38243243552</v>
      </c>
      <c r="BJ30" s="354">
        <v>140250.68625675986</v>
      </c>
      <c r="BK30" s="354">
        <v>141483.19311932748</v>
      </c>
      <c r="BL30" s="354">
        <v>142728.02505052072</v>
      </c>
      <c r="BM30" s="354">
        <v>143985.30530102595</v>
      </c>
      <c r="BN30" s="354">
        <v>145255.15835403622</v>
      </c>
      <c r="BO30" s="354">
        <v>146537.70993757655</v>
      </c>
      <c r="BP30" s="354">
        <v>0</v>
      </c>
      <c r="BQ30" s="354">
        <v>0</v>
      </c>
      <c r="BR30" s="354">
        <v>0</v>
      </c>
      <c r="BS30" s="354">
        <v>0</v>
      </c>
      <c r="BT30" s="354">
        <v>0</v>
      </c>
      <c r="BU30" s="354">
        <v>0</v>
      </c>
    </row>
    <row r="31" spans="1:73" ht="15.75" customHeight="1" outlineLevel="2">
      <c r="A31" s="132"/>
      <c r="B31" s="132"/>
      <c r="C31" s="346" t="s">
        <v>271</v>
      </c>
      <c r="D31" s="8" t="s">
        <v>6</v>
      </c>
      <c r="E31" s="132"/>
      <c r="F31" s="132"/>
      <c r="G31" s="132"/>
      <c r="H31" s="132"/>
      <c r="I31" s="90">
        <v>2246286.6356665641</v>
      </c>
      <c r="J31" s="347">
        <v>6804</v>
      </c>
      <c r="K31" s="347">
        <v>19425</v>
      </c>
      <c r="L31" s="347">
        <v>9597</v>
      </c>
      <c r="M31" s="347">
        <v>7497</v>
      </c>
      <c r="N31" s="347">
        <v>6384</v>
      </c>
      <c r="O31" s="347">
        <v>24969</v>
      </c>
      <c r="P31" s="347">
        <v>36120</v>
      </c>
      <c r="Q31" s="347">
        <v>21420</v>
      </c>
      <c r="R31" s="347">
        <v>29820</v>
      </c>
      <c r="S31" s="347">
        <v>31920</v>
      </c>
      <c r="T31" s="347">
        <v>36400</v>
      </c>
      <c r="U31" s="347">
        <v>37000</v>
      </c>
      <c r="V31" s="347">
        <v>38012</v>
      </c>
      <c r="W31" s="347">
        <v>38636.240000000005</v>
      </c>
      <c r="X31" s="347">
        <v>39272.964800000009</v>
      </c>
      <c r="Y31" s="347">
        <v>39922.424096000002</v>
      </c>
      <c r="Z31" s="347">
        <v>40584.872577920003</v>
      </c>
      <c r="AA31" s="347">
        <v>41260.570029478404</v>
      </c>
      <c r="AB31" s="347">
        <v>41949.781430067975</v>
      </c>
      <c r="AC31" s="347">
        <v>42301.279244368656</v>
      </c>
      <c r="AD31" s="347">
        <v>42656.292036812345</v>
      </c>
      <c r="AE31" s="347">
        <v>43014.854957180469</v>
      </c>
      <c r="AF31" s="347">
        <v>39039.30315607704</v>
      </c>
      <c r="AG31" s="347">
        <v>39368.496187637807</v>
      </c>
      <c r="AH31" s="347">
        <v>39700.981149514184</v>
      </c>
      <c r="AI31" s="347">
        <v>40036.790961009327</v>
      </c>
      <c r="AJ31" s="347">
        <v>40375.958870619426</v>
      </c>
      <c r="AK31" s="347">
        <v>40718.51845932562</v>
      </c>
      <c r="AL31" s="347">
        <v>41064.503643918877</v>
      </c>
      <c r="AM31" s="347">
        <v>41413.948680358066</v>
      </c>
      <c r="AN31" s="347">
        <v>41766.888167161647</v>
      </c>
      <c r="AO31" s="347">
        <v>42123.357048833263</v>
      </c>
      <c r="AP31" s="347">
        <v>42483.390619321595</v>
      </c>
      <c r="AQ31" s="347">
        <v>42847.024525514811</v>
      </c>
      <c r="AR31" s="347">
        <v>43214.294770769957</v>
      </c>
      <c r="AS31" s="347">
        <v>43585.237718477656</v>
      </c>
      <c r="AT31" s="347">
        <v>43959.890095662435</v>
      </c>
      <c r="AU31" s="347">
        <v>44338.288996619063</v>
      </c>
      <c r="AV31" s="347">
        <v>44720.471886585256</v>
      </c>
      <c r="AW31" s="347">
        <v>45106.476605451106</v>
      </c>
      <c r="AX31" s="347">
        <v>45496.341371505623</v>
      </c>
      <c r="AY31" s="347">
        <v>45890.104785220676</v>
      </c>
      <c r="AZ31" s="347">
        <v>46287.805833072882</v>
      </c>
      <c r="BA31" s="347">
        <v>46689.483891403615</v>
      </c>
      <c r="BB31" s="347">
        <v>47095.178730317646</v>
      </c>
      <c r="BC31" s="347">
        <v>47504.930517620822</v>
      </c>
      <c r="BD31" s="347">
        <v>42594.470953597374</v>
      </c>
      <c r="BE31" s="347">
        <v>42966.015663133338</v>
      </c>
      <c r="BF31" s="347">
        <v>43341.275819764676</v>
      </c>
      <c r="BG31" s="347">
        <v>43720.288577962325</v>
      </c>
      <c r="BH31" s="347">
        <v>44103.091463741941</v>
      </c>
      <c r="BI31" s="347">
        <v>44489.722378379367</v>
      </c>
      <c r="BJ31" s="347">
        <v>44880.219602163153</v>
      </c>
      <c r="BK31" s="347">
        <v>45274.621798184795</v>
      </c>
      <c r="BL31" s="347">
        <v>45672.968016166633</v>
      </c>
      <c r="BM31" s="347">
        <v>46075.297696328307</v>
      </c>
      <c r="BN31" s="347">
        <v>46481.650673291588</v>
      </c>
      <c r="BO31" s="347">
        <v>46892.067180024496</v>
      </c>
      <c r="BP31" s="347">
        <v>0</v>
      </c>
      <c r="BQ31" s="347">
        <v>0</v>
      </c>
      <c r="BR31" s="347">
        <v>0</v>
      </c>
      <c r="BS31" s="347">
        <v>0</v>
      </c>
      <c r="BT31" s="347">
        <v>0</v>
      </c>
      <c r="BU31" s="347">
        <v>0</v>
      </c>
    </row>
    <row r="32" spans="1:73" s="139" customFormat="1" ht="15.75" customHeight="1" outlineLevel="2">
      <c r="A32" s="132"/>
      <c r="B32" s="132"/>
      <c r="C32" s="132"/>
      <c r="D32" s="132"/>
      <c r="E32" s="132"/>
      <c r="F32" s="132"/>
      <c r="G32" s="132"/>
      <c r="H32" s="132"/>
      <c r="I32" s="132"/>
      <c r="J32" s="132"/>
      <c r="K32" s="132"/>
      <c r="L32" s="132"/>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row>
    <row r="33" spans="1:73" s="139" customFormat="1" ht="21" customHeight="1" outlineLevel="1">
      <c r="A33" s="132"/>
      <c r="B33" s="132"/>
      <c r="C33" s="142" t="s">
        <v>517</v>
      </c>
      <c r="D33" s="132"/>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row>
    <row r="34" spans="1:73" s="139" customFormat="1" ht="15.75" customHeight="1" outlineLevel="2">
      <c r="A34" s="132"/>
      <c r="B34" s="348">
        <v>0</v>
      </c>
      <c r="C34" s="139" t="s">
        <v>516</v>
      </c>
      <c r="D34" s="8" t="s">
        <v>6</v>
      </c>
      <c r="E34" s="350" t="s">
        <v>828</v>
      </c>
      <c r="F34" s="350"/>
      <c r="G34" s="350"/>
      <c r="I34" s="152">
        <v>0</v>
      </c>
      <c r="J34" s="237">
        <v>0</v>
      </c>
      <c r="K34" s="237">
        <v>0</v>
      </c>
      <c r="L34" s="237">
        <v>0</v>
      </c>
      <c r="M34" s="237">
        <v>0</v>
      </c>
      <c r="N34" s="237">
        <v>0</v>
      </c>
      <c r="O34" s="237">
        <v>0</v>
      </c>
      <c r="P34" s="237">
        <v>0</v>
      </c>
      <c r="Q34" s="237">
        <v>0</v>
      </c>
      <c r="R34" s="237">
        <v>0</v>
      </c>
      <c r="S34" s="237">
        <v>0</v>
      </c>
      <c r="T34" s="237">
        <v>0</v>
      </c>
      <c r="U34" s="237">
        <v>0</v>
      </c>
      <c r="V34" s="237">
        <v>0</v>
      </c>
      <c r="W34" s="237">
        <v>0</v>
      </c>
      <c r="X34" s="237">
        <v>0</v>
      </c>
      <c r="Y34" s="237">
        <v>0</v>
      </c>
      <c r="Z34" s="237">
        <v>0</v>
      </c>
      <c r="AA34" s="237">
        <v>0</v>
      </c>
      <c r="AB34" s="237">
        <v>0</v>
      </c>
      <c r="AC34" s="237">
        <v>0</v>
      </c>
      <c r="AD34" s="237">
        <v>0</v>
      </c>
      <c r="AE34" s="237">
        <v>0</v>
      </c>
      <c r="AF34" s="237">
        <v>0</v>
      </c>
      <c r="AG34" s="237">
        <v>0</v>
      </c>
      <c r="AH34" s="237">
        <v>0</v>
      </c>
      <c r="AI34" s="237">
        <v>0</v>
      </c>
      <c r="AJ34" s="237">
        <v>0</v>
      </c>
      <c r="AK34" s="237">
        <v>0</v>
      </c>
      <c r="AL34" s="237">
        <v>0</v>
      </c>
      <c r="AM34" s="237">
        <v>0</v>
      </c>
      <c r="AN34" s="237">
        <v>0</v>
      </c>
      <c r="AO34" s="237">
        <v>0</v>
      </c>
      <c r="AP34" s="237">
        <v>0</v>
      </c>
      <c r="AQ34" s="237">
        <v>0</v>
      </c>
      <c r="AR34" s="237">
        <v>0</v>
      </c>
      <c r="AS34" s="237">
        <v>0</v>
      </c>
      <c r="AT34" s="237">
        <v>0</v>
      </c>
      <c r="AU34" s="237">
        <v>0</v>
      </c>
      <c r="AV34" s="237">
        <v>0</v>
      </c>
      <c r="AW34" s="237">
        <v>0</v>
      </c>
      <c r="AX34" s="237">
        <v>0</v>
      </c>
      <c r="AY34" s="237">
        <v>0</v>
      </c>
      <c r="AZ34" s="237">
        <v>0</v>
      </c>
      <c r="BA34" s="237">
        <v>0</v>
      </c>
      <c r="BB34" s="237">
        <v>0</v>
      </c>
      <c r="BC34" s="237">
        <v>0</v>
      </c>
      <c r="BD34" s="237">
        <v>0</v>
      </c>
      <c r="BE34" s="237">
        <v>0</v>
      </c>
      <c r="BF34" s="237">
        <v>0</v>
      </c>
      <c r="BG34" s="237">
        <v>0</v>
      </c>
      <c r="BH34" s="237">
        <v>0</v>
      </c>
      <c r="BI34" s="237">
        <v>0</v>
      </c>
      <c r="BJ34" s="237">
        <v>0</v>
      </c>
      <c r="BK34" s="237">
        <v>0</v>
      </c>
      <c r="BL34" s="237">
        <v>0</v>
      </c>
      <c r="BM34" s="237">
        <v>0</v>
      </c>
      <c r="BN34" s="237">
        <v>0</v>
      </c>
      <c r="BO34" s="237">
        <v>0</v>
      </c>
      <c r="BP34" s="237">
        <v>0</v>
      </c>
      <c r="BQ34" s="237">
        <v>0</v>
      </c>
      <c r="BR34" s="237">
        <v>0</v>
      </c>
      <c r="BS34" s="237">
        <v>0</v>
      </c>
      <c r="BT34" s="237">
        <v>0</v>
      </c>
      <c r="BU34" s="237">
        <v>0</v>
      </c>
    </row>
    <row r="35" spans="1:73" s="139" customFormat="1" ht="15.75" customHeight="1" outlineLevel="2">
      <c r="A35" s="132"/>
      <c r="B35" s="348">
        <v>1</v>
      </c>
      <c r="C35" s="139" t="s">
        <v>399</v>
      </c>
      <c r="D35" s="8" t="s">
        <v>6</v>
      </c>
      <c r="E35" s="350" t="s">
        <v>829</v>
      </c>
      <c r="F35" s="308"/>
      <c r="G35" s="308"/>
      <c r="I35" s="152">
        <v>22910</v>
      </c>
      <c r="J35" s="237">
        <v>395</v>
      </c>
      <c r="K35" s="237">
        <v>395</v>
      </c>
      <c r="L35" s="237">
        <v>395</v>
      </c>
      <c r="M35" s="237">
        <v>395</v>
      </c>
      <c r="N35" s="237">
        <v>395</v>
      </c>
      <c r="O35" s="237">
        <v>395</v>
      </c>
      <c r="P35" s="237">
        <v>395</v>
      </c>
      <c r="Q35" s="237">
        <v>395</v>
      </c>
      <c r="R35" s="237">
        <v>395</v>
      </c>
      <c r="S35" s="237">
        <v>395</v>
      </c>
      <c r="T35" s="237">
        <v>395</v>
      </c>
      <c r="U35" s="237">
        <v>395</v>
      </c>
      <c r="V35" s="237">
        <v>395</v>
      </c>
      <c r="W35" s="237">
        <v>395</v>
      </c>
      <c r="X35" s="237">
        <v>395</v>
      </c>
      <c r="Y35" s="237">
        <v>395</v>
      </c>
      <c r="Z35" s="237">
        <v>395</v>
      </c>
      <c r="AA35" s="237">
        <v>395</v>
      </c>
      <c r="AB35" s="237">
        <v>395</v>
      </c>
      <c r="AC35" s="237">
        <v>395</v>
      </c>
      <c r="AD35" s="237">
        <v>395</v>
      </c>
      <c r="AE35" s="237">
        <v>395</v>
      </c>
      <c r="AF35" s="237">
        <v>395</v>
      </c>
      <c r="AG35" s="237">
        <v>395</v>
      </c>
      <c r="AH35" s="237">
        <v>395</v>
      </c>
      <c r="AI35" s="237">
        <v>395</v>
      </c>
      <c r="AJ35" s="237">
        <v>395</v>
      </c>
      <c r="AK35" s="237">
        <v>395</v>
      </c>
      <c r="AL35" s="237">
        <v>395</v>
      </c>
      <c r="AM35" s="237">
        <v>395</v>
      </c>
      <c r="AN35" s="237">
        <v>395</v>
      </c>
      <c r="AO35" s="237">
        <v>395</v>
      </c>
      <c r="AP35" s="237">
        <v>395</v>
      </c>
      <c r="AQ35" s="237">
        <v>395</v>
      </c>
      <c r="AR35" s="237">
        <v>395</v>
      </c>
      <c r="AS35" s="237">
        <v>395</v>
      </c>
      <c r="AT35" s="237">
        <v>395</v>
      </c>
      <c r="AU35" s="237">
        <v>395</v>
      </c>
      <c r="AV35" s="237">
        <v>395</v>
      </c>
      <c r="AW35" s="237">
        <v>395</v>
      </c>
      <c r="AX35" s="237">
        <v>395</v>
      </c>
      <c r="AY35" s="237">
        <v>395</v>
      </c>
      <c r="AZ35" s="237">
        <v>395</v>
      </c>
      <c r="BA35" s="237">
        <v>395</v>
      </c>
      <c r="BB35" s="237">
        <v>395</v>
      </c>
      <c r="BC35" s="237">
        <v>395</v>
      </c>
      <c r="BD35" s="237">
        <v>395</v>
      </c>
      <c r="BE35" s="237">
        <v>395</v>
      </c>
      <c r="BF35" s="237">
        <v>395</v>
      </c>
      <c r="BG35" s="237">
        <v>395</v>
      </c>
      <c r="BH35" s="237">
        <v>395</v>
      </c>
      <c r="BI35" s="237">
        <v>395</v>
      </c>
      <c r="BJ35" s="237">
        <v>395</v>
      </c>
      <c r="BK35" s="237">
        <v>395</v>
      </c>
      <c r="BL35" s="237">
        <v>395</v>
      </c>
      <c r="BM35" s="237">
        <v>395</v>
      </c>
      <c r="BN35" s="237">
        <v>395</v>
      </c>
      <c r="BO35" s="237">
        <v>395</v>
      </c>
      <c r="BP35" s="237">
        <v>0</v>
      </c>
      <c r="BQ35" s="237">
        <v>0</v>
      </c>
      <c r="BR35" s="237">
        <v>0</v>
      </c>
      <c r="BS35" s="237">
        <v>0</v>
      </c>
      <c r="BT35" s="237">
        <v>0</v>
      </c>
      <c r="BU35" s="237">
        <v>0</v>
      </c>
    </row>
    <row r="36" spans="1:73" s="139" customFormat="1" ht="15.75" customHeight="1" outlineLevel="2">
      <c r="A36" s="132"/>
      <c r="B36" s="348">
        <v>1</v>
      </c>
      <c r="C36" s="139" t="s">
        <v>397</v>
      </c>
      <c r="D36" s="8" t="s">
        <v>6</v>
      </c>
      <c r="E36" s="350" t="s">
        <v>829</v>
      </c>
      <c r="F36" s="308"/>
      <c r="G36" s="308"/>
      <c r="I36" s="152">
        <v>2246286.6356665641</v>
      </c>
      <c r="J36" s="237">
        <v>6804</v>
      </c>
      <c r="K36" s="237">
        <v>19425</v>
      </c>
      <c r="L36" s="237">
        <v>9597</v>
      </c>
      <c r="M36" s="237">
        <v>7497</v>
      </c>
      <c r="N36" s="237">
        <v>6384</v>
      </c>
      <c r="O36" s="237">
        <v>24969</v>
      </c>
      <c r="P36" s="237">
        <v>36120</v>
      </c>
      <c r="Q36" s="237">
        <v>21420</v>
      </c>
      <c r="R36" s="237">
        <v>29820</v>
      </c>
      <c r="S36" s="237">
        <v>31920</v>
      </c>
      <c r="T36" s="237">
        <v>36400</v>
      </c>
      <c r="U36" s="237">
        <v>37000</v>
      </c>
      <c r="V36" s="237">
        <v>38012</v>
      </c>
      <c r="W36" s="237">
        <v>38636.240000000005</v>
      </c>
      <c r="X36" s="237">
        <v>39272.964800000009</v>
      </c>
      <c r="Y36" s="237">
        <v>39922.424096000002</v>
      </c>
      <c r="Z36" s="237">
        <v>40584.872577920003</v>
      </c>
      <c r="AA36" s="237">
        <v>41260.570029478404</v>
      </c>
      <c r="AB36" s="237">
        <v>41949.781430067975</v>
      </c>
      <c r="AC36" s="237">
        <v>42301.279244368656</v>
      </c>
      <c r="AD36" s="237">
        <v>42656.292036812345</v>
      </c>
      <c r="AE36" s="237">
        <v>43014.854957180469</v>
      </c>
      <c r="AF36" s="237">
        <v>39039.30315607704</v>
      </c>
      <c r="AG36" s="237">
        <v>39368.496187637807</v>
      </c>
      <c r="AH36" s="237">
        <v>39700.981149514184</v>
      </c>
      <c r="AI36" s="237">
        <v>40036.790961009327</v>
      </c>
      <c r="AJ36" s="237">
        <v>40375.958870619426</v>
      </c>
      <c r="AK36" s="237">
        <v>40718.51845932562</v>
      </c>
      <c r="AL36" s="237">
        <v>41064.503643918877</v>
      </c>
      <c r="AM36" s="237">
        <v>41413.948680358066</v>
      </c>
      <c r="AN36" s="237">
        <v>41766.888167161647</v>
      </c>
      <c r="AO36" s="237">
        <v>42123.357048833263</v>
      </c>
      <c r="AP36" s="237">
        <v>42483.390619321595</v>
      </c>
      <c r="AQ36" s="237">
        <v>42847.024525514811</v>
      </c>
      <c r="AR36" s="237">
        <v>43214.294770769957</v>
      </c>
      <c r="AS36" s="237">
        <v>43585.237718477656</v>
      </c>
      <c r="AT36" s="237">
        <v>43959.890095662435</v>
      </c>
      <c r="AU36" s="237">
        <v>44338.288996619063</v>
      </c>
      <c r="AV36" s="237">
        <v>44720.471886585256</v>
      </c>
      <c r="AW36" s="237">
        <v>45106.476605451106</v>
      </c>
      <c r="AX36" s="237">
        <v>45496.341371505623</v>
      </c>
      <c r="AY36" s="237">
        <v>45890.104785220676</v>
      </c>
      <c r="AZ36" s="237">
        <v>46287.805833072882</v>
      </c>
      <c r="BA36" s="237">
        <v>46689.483891403615</v>
      </c>
      <c r="BB36" s="237">
        <v>47095.178730317646</v>
      </c>
      <c r="BC36" s="237">
        <v>47504.930517620822</v>
      </c>
      <c r="BD36" s="237">
        <v>42594.470953597374</v>
      </c>
      <c r="BE36" s="237">
        <v>42966.015663133338</v>
      </c>
      <c r="BF36" s="237">
        <v>43341.275819764676</v>
      </c>
      <c r="BG36" s="237">
        <v>43720.288577962325</v>
      </c>
      <c r="BH36" s="237">
        <v>44103.091463741941</v>
      </c>
      <c r="BI36" s="237">
        <v>44489.722378379367</v>
      </c>
      <c r="BJ36" s="237">
        <v>44880.219602163153</v>
      </c>
      <c r="BK36" s="237">
        <v>45274.621798184795</v>
      </c>
      <c r="BL36" s="237">
        <v>45672.968016166633</v>
      </c>
      <c r="BM36" s="237">
        <v>46075.297696328307</v>
      </c>
      <c r="BN36" s="237">
        <v>46481.650673291588</v>
      </c>
      <c r="BO36" s="237">
        <v>46892.067180024496</v>
      </c>
      <c r="BP36" s="237">
        <v>0</v>
      </c>
      <c r="BQ36" s="237">
        <v>0</v>
      </c>
      <c r="BR36" s="237">
        <v>0</v>
      </c>
      <c r="BS36" s="237">
        <v>0</v>
      </c>
      <c r="BT36" s="237">
        <v>0</v>
      </c>
      <c r="BU36" s="237">
        <v>0</v>
      </c>
    </row>
    <row r="37" spans="1:73" s="139" customFormat="1" ht="15.75" customHeight="1" outlineLevel="2" thickBot="1">
      <c r="A37" s="132"/>
      <c r="B37" s="132"/>
      <c r="C37" s="346" t="s">
        <v>584</v>
      </c>
      <c r="D37" s="8" t="s">
        <v>6</v>
      </c>
      <c r="E37" s="273" t="s">
        <v>812</v>
      </c>
      <c r="F37" s="132"/>
      <c r="G37" s="132"/>
      <c r="H37" s="37"/>
      <c r="I37" s="355">
        <v>2269196.6356665641</v>
      </c>
      <c r="J37" s="352">
        <v>7199</v>
      </c>
      <c r="K37" s="352">
        <v>19820</v>
      </c>
      <c r="L37" s="352">
        <v>9992</v>
      </c>
      <c r="M37" s="352">
        <v>7892</v>
      </c>
      <c r="N37" s="352">
        <v>6779</v>
      </c>
      <c r="O37" s="352">
        <v>25364</v>
      </c>
      <c r="P37" s="352">
        <v>36515</v>
      </c>
      <c r="Q37" s="352">
        <v>21815</v>
      </c>
      <c r="R37" s="352">
        <v>30215</v>
      </c>
      <c r="S37" s="352">
        <v>32315</v>
      </c>
      <c r="T37" s="352">
        <v>36795</v>
      </c>
      <c r="U37" s="352">
        <v>37395</v>
      </c>
      <c r="V37" s="352">
        <v>38407</v>
      </c>
      <c r="W37" s="352">
        <v>39031.240000000005</v>
      </c>
      <c r="X37" s="352">
        <v>39667.964800000009</v>
      </c>
      <c r="Y37" s="352">
        <v>40317.424096000002</v>
      </c>
      <c r="Z37" s="352">
        <v>40979.872577920003</v>
      </c>
      <c r="AA37" s="352">
        <v>41655.570029478404</v>
      </c>
      <c r="AB37" s="352">
        <v>42344.781430067975</v>
      </c>
      <c r="AC37" s="352">
        <v>42696.279244368656</v>
      </c>
      <c r="AD37" s="352">
        <v>43051.292036812345</v>
      </c>
      <c r="AE37" s="352">
        <v>43409.854957180469</v>
      </c>
      <c r="AF37" s="352">
        <v>39434.30315607704</v>
      </c>
      <c r="AG37" s="352">
        <v>39763.496187637807</v>
      </c>
      <c r="AH37" s="352">
        <v>40095.981149514184</v>
      </c>
      <c r="AI37" s="352">
        <v>40431.790961009327</v>
      </c>
      <c r="AJ37" s="352">
        <v>40770.958870619426</v>
      </c>
      <c r="AK37" s="352">
        <v>41113.51845932562</v>
      </c>
      <c r="AL37" s="352">
        <v>41459.503643918877</v>
      </c>
      <c r="AM37" s="352">
        <v>41808.948680358066</v>
      </c>
      <c r="AN37" s="352">
        <v>42161.888167161647</v>
      </c>
      <c r="AO37" s="352">
        <v>42518.357048833263</v>
      </c>
      <c r="AP37" s="352">
        <v>42878.390619321595</v>
      </c>
      <c r="AQ37" s="352">
        <v>43242.024525514811</v>
      </c>
      <c r="AR37" s="352">
        <v>43609.294770769957</v>
      </c>
      <c r="AS37" s="352">
        <v>43980.237718477656</v>
      </c>
      <c r="AT37" s="352">
        <v>44354.890095662435</v>
      </c>
      <c r="AU37" s="352">
        <v>44733.288996619063</v>
      </c>
      <c r="AV37" s="352">
        <v>45115.471886585256</v>
      </c>
      <c r="AW37" s="352">
        <v>45501.476605451106</v>
      </c>
      <c r="AX37" s="352">
        <v>45891.341371505623</v>
      </c>
      <c r="AY37" s="352">
        <v>46285.104785220676</v>
      </c>
      <c r="AZ37" s="352">
        <v>46682.805833072882</v>
      </c>
      <c r="BA37" s="352">
        <v>47084.483891403615</v>
      </c>
      <c r="BB37" s="352">
        <v>47490.178730317646</v>
      </c>
      <c r="BC37" s="352">
        <v>47899.930517620822</v>
      </c>
      <c r="BD37" s="352">
        <v>42989.470953597374</v>
      </c>
      <c r="BE37" s="352">
        <v>43361.015663133338</v>
      </c>
      <c r="BF37" s="352">
        <v>43736.275819764676</v>
      </c>
      <c r="BG37" s="352">
        <v>44115.288577962325</v>
      </c>
      <c r="BH37" s="352">
        <v>44498.091463741941</v>
      </c>
      <c r="BI37" s="352">
        <v>44884.722378379367</v>
      </c>
      <c r="BJ37" s="352">
        <v>45275.219602163153</v>
      </c>
      <c r="BK37" s="352">
        <v>45669.621798184795</v>
      </c>
      <c r="BL37" s="352">
        <v>46067.968016166633</v>
      </c>
      <c r="BM37" s="352">
        <v>46470.297696328307</v>
      </c>
      <c r="BN37" s="352">
        <v>46876.650673291588</v>
      </c>
      <c r="BO37" s="352">
        <v>47287.067180024496</v>
      </c>
      <c r="BP37" s="352">
        <v>0</v>
      </c>
      <c r="BQ37" s="352">
        <v>0</v>
      </c>
      <c r="BR37" s="352">
        <v>0</v>
      </c>
      <c r="BS37" s="352">
        <v>0</v>
      </c>
      <c r="BT37" s="352">
        <v>0</v>
      </c>
      <c r="BU37" s="352">
        <v>0</v>
      </c>
    </row>
    <row r="38" spans="1:73" ht="13.5" thickTop="1">
      <c r="A38" s="132"/>
      <c r="B38" s="132"/>
      <c r="C38" s="132"/>
      <c r="D38" s="132"/>
      <c r="E38" s="132"/>
      <c r="F38" s="132"/>
      <c r="G38" s="132"/>
      <c r="H38" s="132"/>
      <c r="I38" s="132"/>
      <c r="J38" s="132"/>
      <c r="K38" s="132"/>
      <c r="L38" s="132"/>
      <c r="M38" s="132"/>
      <c r="N38" s="132"/>
      <c r="O38" s="132"/>
      <c r="P38" s="132"/>
      <c r="Q38" s="132"/>
      <c r="R38" s="132"/>
      <c r="S38" s="132"/>
      <c r="T38" s="132"/>
      <c r="U38" s="132"/>
      <c r="V38" s="132"/>
      <c r="W38" s="132"/>
      <c r="X38" s="132"/>
      <c r="Y38" s="132"/>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row>
    <row r="39" spans="1:73" ht="26.25" customHeight="1" thickBot="1">
      <c r="A39" s="158"/>
      <c r="B39" s="158"/>
      <c r="C39" s="158" t="s">
        <v>272</v>
      </c>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8"/>
      <c r="AF39" s="158"/>
      <c r="AG39" s="158"/>
      <c r="AH39" s="158"/>
      <c r="AI39" s="158"/>
      <c r="AJ39" s="158"/>
      <c r="AK39" s="158"/>
      <c r="AL39" s="158"/>
      <c r="AM39" s="158"/>
      <c r="AN39" s="158"/>
      <c r="AO39" s="158"/>
      <c r="AP39" s="158"/>
      <c r="AQ39" s="158"/>
      <c r="AR39" s="158"/>
      <c r="AS39" s="158"/>
      <c r="AT39" s="158"/>
      <c r="AU39" s="158"/>
      <c r="AV39" s="158"/>
      <c r="AW39" s="158"/>
      <c r="AX39" s="158"/>
      <c r="AY39" s="158"/>
      <c r="AZ39" s="158"/>
      <c r="BA39" s="158"/>
      <c r="BB39" s="158"/>
      <c r="BC39" s="158"/>
      <c r="BD39" s="158"/>
      <c r="BE39" s="158"/>
      <c r="BF39" s="158"/>
      <c r="BG39" s="158"/>
      <c r="BH39" s="158"/>
      <c r="BI39" s="158"/>
      <c r="BJ39" s="158"/>
      <c r="BK39" s="158"/>
      <c r="BL39" s="158"/>
      <c r="BM39" s="158"/>
      <c r="BN39" s="158"/>
      <c r="BO39" s="158"/>
      <c r="BP39" s="158"/>
      <c r="BQ39" s="158"/>
      <c r="BR39" s="158"/>
      <c r="BS39" s="158"/>
      <c r="BT39" s="158"/>
      <c r="BU39" s="158"/>
    </row>
    <row r="40" spans="1:73" ht="19.5" customHeight="1" outlineLevel="1">
      <c r="A40" s="132"/>
      <c r="B40" s="132"/>
      <c r="C40" s="320" t="s">
        <v>274</v>
      </c>
      <c r="D40" s="356"/>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row>
    <row r="41" spans="1:73" ht="15.75" customHeight="1" outlineLevel="1">
      <c r="A41" s="132"/>
      <c r="B41" s="132"/>
      <c r="C41" s="24" t="s">
        <v>639</v>
      </c>
      <c r="D41" s="8" t="s">
        <v>6</v>
      </c>
      <c r="E41" s="132"/>
      <c r="F41" s="132"/>
      <c r="G41" s="132"/>
      <c r="H41" s="132"/>
      <c r="I41" s="90">
        <v>87000</v>
      </c>
      <c r="J41" s="244">
        <v>1500</v>
      </c>
      <c r="K41" s="244">
        <v>1500</v>
      </c>
      <c r="L41" s="244">
        <v>1500</v>
      </c>
      <c r="M41" s="244">
        <v>1500</v>
      </c>
      <c r="N41" s="244">
        <v>1500</v>
      </c>
      <c r="O41" s="244">
        <v>1500</v>
      </c>
      <c r="P41" s="244">
        <v>1500</v>
      </c>
      <c r="Q41" s="244">
        <v>1500</v>
      </c>
      <c r="R41" s="244">
        <v>1500</v>
      </c>
      <c r="S41" s="244">
        <v>1500</v>
      </c>
      <c r="T41" s="244">
        <v>1500</v>
      </c>
      <c r="U41" s="244">
        <v>1500</v>
      </c>
      <c r="V41" s="244">
        <v>1500</v>
      </c>
      <c r="W41" s="244">
        <v>1500</v>
      </c>
      <c r="X41" s="244">
        <v>1500</v>
      </c>
      <c r="Y41" s="244">
        <v>1500</v>
      </c>
      <c r="Z41" s="244">
        <v>1500</v>
      </c>
      <c r="AA41" s="244">
        <v>1500</v>
      </c>
      <c r="AB41" s="244">
        <v>1500</v>
      </c>
      <c r="AC41" s="244">
        <v>1500</v>
      </c>
      <c r="AD41" s="244">
        <v>1500</v>
      </c>
      <c r="AE41" s="244">
        <v>1500</v>
      </c>
      <c r="AF41" s="244">
        <v>1500</v>
      </c>
      <c r="AG41" s="244">
        <v>1500</v>
      </c>
      <c r="AH41" s="244">
        <v>1500</v>
      </c>
      <c r="AI41" s="244">
        <v>1500</v>
      </c>
      <c r="AJ41" s="244">
        <v>1500</v>
      </c>
      <c r="AK41" s="244">
        <v>1500</v>
      </c>
      <c r="AL41" s="244">
        <v>1500</v>
      </c>
      <c r="AM41" s="244">
        <v>1500</v>
      </c>
      <c r="AN41" s="244">
        <v>1500</v>
      </c>
      <c r="AO41" s="244">
        <v>1500</v>
      </c>
      <c r="AP41" s="244">
        <v>1500</v>
      </c>
      <c r="AQ41" s="244">
        <v>1500</v>
      </c>
      <c r="AR41" s="244">
        <v>1500</v>
      </c>
      <c r="AS41" s="244">
        <v>1500</v>
      </c>
      <c r="AT41" s="244">
        <v>1500</v>
      </c>
      <c r="AU41" s="244">
        <v>1500</v>
      </c>
      <c r="AV41" s="244">
        <v>1500</v>
      </c>
      <c r="AW41" s="244">
        <v>1500</v>
      </c>
      <c r="AX41" s="244">
        <v>1500</v>
      </c>
      <c r="AY41" s="244">
        <v>1500</v>
      </c>
      <c r="AZ41" s="244">
        <v>1500</v>
      </c>
      <c r="BA41" s="244">
        <v>1500</v>
      </c>
      <c r="BB41" s="244">
        <v>1500</v>
      </c>
      <c r="BC41" s="244">
        <v>1500</v>
      </c>
      <c r="BD41" s="244">
        <v>1500</v>
      </c>
      <c r="BE41" s="244">
        <v>1500</v>
      </c>
      <c r="BF41" s="244">
        <v>1500</v>
      </c>
      <c r="BG41" s="244">
        <v>1500</v>
      </c>
      <c r="BH41" s="244">
        <v>1500</v>
      </c>
      <c r="BI41" s="244">
        <v>1500</v>
      </c>
      <c r="BJ41" s="244">
        <v>1500</v>
      </c>
      <c r="BK41" s="244">
        <v>1500</v>
      </c>
      <c r="BL41" s="244">
        <v>1500</v>
      </c>
      <c r="BM41" s="244">
        <v>1500</v>
      </c>
      <c r="BN41" s="244">
        <v>1500</v>
      </c>
      <c r="BO41" s="244">
        <v>1500</v>
      </c>
      <c r="BP41" s="244">
        <v>1500</v>
      </c>
      <c r="BQ41" s="244">
        <v>1500</v>
      </c>
      <c r="BR41" s="244">
        <v>1500</v>
      </c>
      <c r="BS41" s="244">
        <v>1500</v>
      </c>
      <c r="BT41" s="244">
        <v>1500</v>
      </c>
      <c r="BU41" s="244">
        <v>1500</v>
      </c>
    </row>
    <row r="42" spans="1:73" ht="15.75" customHeight="1" outlineLevel="1">
      <c r="A42" s="132"/>
      <c r="B42" s="132"/>
      <c r="C42" s="24" t="s">
        <v>640</v>
      </c>
      <c r="D42" s="8" t="s">
        <v>6</v>
      </c>
      <c r="E42" s="132"/>
      <c r="F42" s="132"/>
      <c r="G42" s="132"/>
      <c r="H42" s="132"/>
      <c r="I42" s="90">
        <v>51250</v>
      </c>
      <c r="J42" s="244">
        <v>3500</v>
      </c>
      <c r="K42" s="244">
        <v>3500</v>
      </c>
      <c r="L42" s="244">
        <v>1200</v>
      </c>
      <c r="M42" s="244">
        <v>1200</v>
      </c>
      <c r="N42" s="244">
        <v>1200</v>
      </c>
      <c r="O42" s="244">
        <v>1200</v>
      </c>
      <c r="P42" s="244">
        <v>1200</v>
      </c>
      <c r="Q42" s="244">
        <v>750</v>
      </c>
      <c r="R42" s="244">
        <v>750</v>
      </c>
      <c r="S42" s="244">
        <v>750</v>
      </c>
      <c r="T42" s="244">
        <v>750</v>
      </c>
      <c r="U42" s="244">
        <v>750</v>
      </c>
      <c r="V42" s="244">
        <v>750</v>
      </c>
      <c r="W42" s="244">
        <v>750</v>
      </c>
      <c r="X42" s="244">
        <v>750</v>
      </c>
      <c r="Y42" s="244">
        <v>750</v>
      </c>
      <c r="Z42" s="244">
        <v>750</v>
      </c>
      <c r="AA42" s="244">
        <v>750</v>
      </c>
      <c r="AB42" s="244">
        <v>750</v>
      </c>
      <c r="AC42" s="244">
        <v>750</v>
      </c>
      <c r="AD42" s="244">
        <v>750</v>
      </c>
      <c r="AE42" s="244">
        <v>750</v>
      </c>
      <c r="AF42" s="244">
        <v>750</v>
      </c>
      <c r="AG42" s="244">
        <v>750</v>
      </c>
      <c r="AH42" s="244">
        <v>750</v>
      </c>
      <c r="AI42" s="244">
        <v>750</v>
      </c>
      <c r="AJ42" s="244">
        <v>750</v>
      </c>
      <c r="AK42" s="244">
        <v>750</v>
      </c>
      <c r="AL42" s="244">
        <v>750</v>
      </c>
      <c r="AM42" s="244">
        <v>750</v>
      </c>
      <c r="AN42" s="244">
        <v>750</v>
      </c>
      <c r="AO42" s="244">
        <v>750</v>
      </c>
      <c r="AP42" s="244">
        <v>750</v>
      </c>
      <c r="AQ42" s="244">
        <v>750</v>
      </c>
      <c r="AR42" s="244">
        <v>750</v>
      </c>
      <c r="AS42" s="244">
        <v>750</v>
      </c>
      <c r="AT42" s="244">
        <v>750</v>
      </c>
      <c r="AU42" s="244">
        <v>750</v>
      </c>
      <c r="AV42" s="244">
        <v>750</v>
      </c>
      <c r="AW42" s="244">
        <v>750</v>
      </c>
      <c r="AX42" s="244">
        <v>750</v>
      </c>
      <c r="AY42" s="244">
        <v>750</v>
      </c>
      <c r="AZ42" s="244">
        <v>750</v>
      </c>
      <c r="BA42" s="244">
        <v>750</v>
      </c>
      <c r="BB42" s="244">
        <v>750</v>
      </c>
      <c r="BC42" s="244">
        <v>750</v>
      </c>
      <c r="BD42" s="244">
        <v>750</v>
      </c>
      <c r="BE42" s="244">
        <v>750</v>
      </c>
      <c r="BF42" s="244">
        <v>750</v>
      </c>
      <c r="BG42" s="244">
        <v>750</v>
      </c>
      <c r="BH42" s="244">
        <v>750</v>
      </c>
      <c r="BI42" s="244">
        <v>750</v>
      </c>
      <c r="BJ42" s="244">
        <v>750</v>
      </c>
      <c r="BK42" s="244">
        <v>750</v>
      </c>
      <c r="BL42" s="244">
        <v>750</v>
      </c>
      <c r="BM42" s="244">
        <v>750</v>
      </c>
      <c r="BN42" s="244">
        <v>750</v>
      </c>
      <c r="BO42" s="244">
        <v>750</v>
      </c>
      <c r="BP42" s="244">
        <v>750</v>
      </c>
      <c r="BQ42" s="244">
        <v>750</v>
      </c>
      <c r="BR42" s="244">
        <v>750</v>
      </c>
      <c r="BS42" s="244">
        <v>750</v>
      </c>
      <c r="BT42" s="244">
        <v>750</v>
      </c>
      <c r="BU42" s="244">
        <v>750</v>
      </c>
    </row>
    <row r="43" spans="1:73" ht="15.75" customHeight="1" outlineLevel="1">
      <c r="A43" s="132"/>
      <c r="B43" s="132"/>
      <c r="C43" s="24" t="s">
        <v>641</v>
      </c>
      <c r="D43" s="8" t="s">
        <v>6</v>
      </c>
      <c r="E43" s="132"/>
      <c r="F43" s="132"/>
      <c r="G43" s="132"/>
      <c r="H43" s="132"/>
      <c r="I43" s="90">
        <v>82970.666205696325</v>
      </c>
      <c r="J43" s="244">
        <v>850</v>
      </c>
      <c r="K43" s="244">
        <v>867</v>
      </c>
      <c r="L43" s="244">
        <v>884.34</v>
      </c>
      <c r="M43" s="244">
        <v>902.02680000000009</v>
      </c>
      <c r="N43" s="244">
        <v>920.06733600000007</v>
      </c>
      <c r="O43" s="244">
        <v>938.46868272000006</v>
      </c>
      <c r="P43" s="244">
        <v>957.23805637440012</v>
      </c>
      <c r="Q43" s="244">
        <v>976.3828175018881</v>
      </c>
      <c r="R43" s="244">
        <v>995.91047385192587</v>
      </c>
      <c r="S43" s="244">
        <v>1015.8286833289644</v>
      </c>
      <c r="T43" s="244">
        <v>1036.1452569955438</v>
      </c>
      <c r="U43" s="244">
        <v>1056.8681621354547</v>
      </c>
      <c r="V43" s="244">
        <v>1078.0055253781638</v>
      </c>
      <c r="W43" s="244">
        <v>1099.565635885727</v>
      </c>
      <c r="X43" s="244">
        <v>1121.5569486034417</v>
      </c>
      <c r="Y43" s="244">
        <v>1143.9880875755105</v>
      </c>
      <c r="Z43" s="244">
        <v>1166.8678493270206</v>
      </c>
      <c r="AA43" s="244">
        <v>1190.2052063135611</v>
      </c>
      <c r="AB43" s="244">
        <v>1214.0093104398325</v>
      </c>
      <c r="AC43" s="244">
        <v>1238.2894966486292</v>
      </c>
      <c r="AD43" s="244">
        <v>1263.0552865816019</v>
      </c>
      <c r="AE43" s="244">
        <v>1288.316392313234</v>
      </c>
      <c r="AF43" s="244">
        <v>1314.0827201594986</v>
      </c>
      <c r="AG43" s="244">
        <v>1340.3643745626887</v>
      </c>
      <c r="AH43" s="244">
        <v>1367.1716620539426</v>
      </c>
      <c r="AI43" s="244">
        <v>1394.5150952950214</v>
      </c>
      <c r="AJ43" s="244">
        <v>1422.4053972009219</v>
      </c>
      <c r="AK43" s="244">
        <v>1450.8535051449403</v>
      </c>
      <c r="AL43" s="244">
        <v>1479.870575247839</v>
      </c>
      <c r="AM43" s="244">
        <v>1494.6692810003174</v>
      </c>
      <c r="AN43" s="244">
        <v>1509.6159738103206</v>
      </c>
      <c r="AO43" s="244">
        <v>1524.7121335484239</v>
      </c>
      <c r="AP43" s="244">
        <v>1539.9592548839082</v>
      </c>
      <c r="AQ43" s="244">
        <v>1555.3588474327473</v>
      </c>
      <c r="AR43" s="244">
        <v>1570.9124359070747</v>
      </c>
      <c r="AS43" s="244">
        <v>1586.6215602661455</v>
      </c>
      <c r="AT43" s="244">
        <v>1602.4877758688069</v>
      </c>
      <c r="AU43" s="244">
        <v>1618.512653627495</v>
      </c>
      <c r="AV43" s="244">
        <v>1634.6977801637699</v>
      </c>
      <c r="AW43" s="244">
        <v>1651.0447579654076</v>
      </c>
      <c r="AX43" s="244">
        <v>1667.5552055450617</v>
      </c>
      <c r="AY43" s="244">
        <v>1684.2307576005123</v>
      </c>
      <c r="AZ43" s="244">
        <v>1701.0730651765175</v>
      </c>
      <c r="BA43" s="244">
        <v>1718.0837958282827</v>
      </c>
      <c r="BB43" s="244">
        <v>1735.2646337865656</v>
      </c>
      <c r="BC43" s="244">
        <v>1752.6172801244313</v>
      </c>
      <c r="BD43" s="244">
        <v>1770.1434529256755</v>
      </c>
      <c r="BE43" s="244">
        <v>1787.8448874549324</v>
      </c>
      <c r="BF43" s="244">
        <v>1805.7233363294818</v>
      </c>
      <c r="BG43" s="244">
        <v>1823.7805696927767</v>
      </c>
      <c r="BH43" s="244">
        <v>1842.0183753897045</v>
      </c>
      <c r="BI43" s="244">
        <v>1860.4385591436017</v>
      </c>
      <c r="BJ43" s="244">
        <v>1879.0429447350377</v>
      </c>
      <c r="BK43" s="244">
        <v>1897.8333741823881</v>
      </c>
      <c r="BL43" s="244">
        <v>1916.811707924212</v>
      </c>
      <c r="BM43" s="244">
        <v>1935.9798250034542</v>
      </c>
      <c r="BN43" s="244">
        <v>1955.3396232534888</v>
      </c>
      <c r="BO43" s="244">
        <v>1974.8930194860236</v>
      </c>
      <c r="BP43" s="244">
        <v>1994.641949680884</v>
      </c>
      <c r="BQ43" s="244">
        <v>2014.5883691776928</v>
      </c>
      <c r="BR43" s="244">
        <v>2034.7342528694699</v>
      </c>
      <c r="BS43" s="244">
        <v>2055.0815953981646</v>
      </c>
      <c r="BT43" s="244">
        <v>2075.6324113521464</v>
      </c>
      <c r="BU43" s="244">
        <v>2096.3887354656677</v>
      </c>
    </row>
    <row r="44" spans="1:73" ht="15.75" customHeight="1" outlineLevel="1">
      <c r="A44" s="132"/>
      <c r="B44" s="132"/>
      <c r="C44" s="24" t="s">
        <v>642</v>
      </c>
      <c r="D44" s="8" t="s">
        <v>6</v>
      </c>
      <c r="E44" s="132"/>
      <c r="F44" s="132"/>
      <c r="G44" s="132"/>
      <c r="H44" s="132"/>
      <c r="I44" s="90">
        <v>12760</v>
      </c>
      <c r="J44" s="244">
        <v>220</v>
      </c>
      <c r="K44" s="244">
        <v>220</v>
      </c>
      <c r="L44" s="244">
        <v>220</v>
      </c>
      <c r="M44" s="244">
        <v>220</v>
      </c>
      <c r="N44" s="244">
        <v>220</v>
      </c>
      <c r="O44" s="244">
        <v>220</v>
      </c>
      <c r="P44" s="244">
        <v>220</v>
      </c>
      <c r="Q44" s="244">
        <v>220</v>
      </c>
      <c r="R44" s="244">
        <v>220</v>
      </c>
      <c r="S44" s="244">
        <v>220</v>
      </c>
      <c r="T44" s="244">
        <v>220</v>
      </c>
      <c r="U44" s="244">
        <v>220</v>
      </c>
      <c r="V44" s="244">
        <v>220</v>
      </c>
      <c r="W44" s="244">
        <v>220</v>
      </c>
      <c r="X44" s="244">
        <v>220</v>
      </c>
      <c r="Y44" s="244">
        <v>220</v>
      </c>
      <c r="Z44" s="244">
        <v>220</v>
      </c>
      <c r="AA44" s="244">
        <v>220</v>
      </c>
      <c r="AB44" s="244">
        <v>220</v>
      </c>
      <c r="AC44" s="244">
        <v>220</v>
      </c>
      <c r="AD44" s="244">
        <v>220</v>
      </c>
      <c r="AE44" s="244">
        <v>220</v>
      </c>
      <c r="AF44" s="244">
        <v>220</v>
      </c>
      <c r="AG44" s="244">
        <v>220</v>
      </c>
      <c r="AH44" s="244">
        <v>220</v>
      </c>
      <c r="AI44" s="244">
        <v>220</v>
      </c>
      <c r="AJ44" s="244">
        <v>220</v>
      </c>
      <c r="AK44" s="244">
        <v>220</v>
      </c>
      <c r="AL44" s="244">
        <v>220</v>
      </c>
      <c r="AM44" s="244">
        <v>220</v>
      </c>
      <c r="AN44" s="244">
        <v>220</v>
      </c>
      <c r="AO44" s="244">
        <v>220</v>
      </c>
      <c r="AP44" s="244">
        <v>220</v>
      </c>
      <c r="AQ44" s="244">
        <v>220</v>
      </c>
      <c r="AR44" s="244">
        <v>220</v>
      </c>
      <c r="AS44" s="244">
        <v>220</v>
      </c>
      <c r="AT44" s="244">
        <v>220</v>
      </c>
      <c r="AU44" s="244">
        <v>220</v>
      </c>
      <c r="AV44" s="244">
        <v>220</v>
      </c>
      <c r="AW44" s="244">
        <v>220</v>
      </c>
      <c r="AX44" s="244">
        <v>220</v>
      </c>
      <c r="AY44" s="244">
        <v>220</v>
      </c>
      <c r="AZ44" s="244">
        <v>220</v>
      </c>
      <c r="BA44" s="244">
        <v>220</v>
      </c>
      <c r="BB44" s="244">
        <v>220</v>
      </c>
      <c r="BC44" s="244">
        <v>220</v>
      </c>
      <c r="BD44" s="244">
        <v>220</v>
      </c>
      <c r="BE44" s="244">
        <v>220</v>
      </c>
      <c r="BF44" s="244">
        <v>220</v>
      </c>
      <c r="BG44" s="244">
        <v>220</v>
      </c>
      <c r="BH44" s="244">
        <v>220</v>
      </c>
      <c r="BI44" s="244">
        <v>220</v>
      </c>
      <c r="BJ44" s="244">
        <v>220</v>
      </c>
      <c r="BK44" s="244">
        <v>220</v>
      </c>
      <c r="BL44" s="244">
        <v>220</v>
      </c>
      <c r="BM44" s="244">
        <v>220</v>
      </c>
      <c r="BN44" s="244">
        <v>220</v>
      </c>
      <c r="BO44" s="244">
        <v>220</v>
      </c>
      <c r="BP44" s="244">
        <v>220</v>
      </c>
      <c r="BQ44" s="244">
        <v>220</v>
      </c>
      <c r="BR44" s="244">
        <v>220</v>
      </c>
      <c r="BS44" s="244">
        <v>220</v>
      </c>
      <c r="BT44" s="244">
        <v>220</v>
      </c>
      <c r="BU44" s="244">
        <v>220</v>
      </c>
    </row>
    <row r="45" spans="1:73" ht="15.75" customHeight="1" outlineLevel="1">
      <c r="A45" s="132"/>
      <c r="B45" s="132"/>
      <c r="C45" s="24" t="s">
        <v>643</v>
      </c>
      <c r="D45" s="8" t="s">
        <v>6</v>
      </c>
      <c r="E45" s="132"/>
      <c r="F45" s="132"/>
      <c r="G45" s="132"/>
      <c r="H45" s="132"/>
      <c r="I45" s="90">
        <v>31030</v>
      </c>
      <c r="J45" s="244">
        <v>535</v>
      </c>
      <c r="K45" s="244">
        <v>535</v>
      </c>
      <c r="L45" s="244">
        <v>535</v>
      </c>
      <c r="M45" s="244">
        <v>535</v>
      </c>
      <c r="N45" s="244">
        <v>535</v>
      </c>
      <c r="O45" s="244">
        <v>535</v>
      </c>
      <c r="P45" s="244">
        <v>535</v>
      </c>
      <c r="Q45" s="244">
        <v>535</v>
      </c>
      <c r="R45" s="244">
        <v>535</v>
      </c>
      <c r="S45" s="244">
        <v>535</v>
      </c>
      <c r="T45" s="244">
        <v>535</v>
      </c>
      <c r="U45" s="244">
        <v>535</v>
      </c>
      <c r="V45" s="244">
        <v>535</v>
      </c>
      <c r="W45" s="244">
        <v>535</v>
      </c>
      <c r="X45" s="244">
        <v>535</v>
      </c>
      <c r="Y45" s="244">
        <v>535</v>
      </c>
      <c r="Z45" s="244">
        <v>535</v>
      </c>
      <c r="AA45" s="244">
        <v>535</v>
      </c>
      <c r="AB45" s="244">
        <v>535</v>
      </c>
      <c r="AC45" s="244">
        <v>535</v>
      </c>
      <c r="AD45" s="244">
        <v>535</v>
      </c>
      <c r="AE45" s="244">
        <v>535</v>
      </c>
      <c r="AF45" s="244">
        <v>535</v>
      </c>
      <c r="AG45" s="244">
        <v>535</v>
      </c>
      <c r="AH45" s="244">
        <v>535</v>
      </c>
      <c r="AI45" s="244">
        <v>535</v>
      </c>
      <c r="AJ45" s="244">
        <v>535</v>
      </c>
      <c r="AK45" s="244">
        <v>535</v>
      </c>
      <c r="AL45" s="244">
        <v>535</v>
      </c>
      <c r="AM45" s="244">
        <v>535</v>
      </c>
      <c r="AN45" s="244">
        <v>535</v>
      </c>
      <c r="AO45" s="244">
        <v>535</v>
      </c>
      <c r="AP45" s="244">
        <v>535</v>
      </c>
      <c r="AQ45" s="244">
        <v>535</v>
      </c>
      <c r="AR45" s="244">
        <v>535</v>
      </c>
      <c r="AS45" s="244">
        <v>535</v>
      </c>
      <c r="AT45" s="244">
        <v>535</v>
      </c>
      <c r="AU45" s="244">
        <v>535</v>
      </c>
      <c r="AV45" s="244">
        <v>535</v>
      </c>
      <c r="AW45" s="244">
        <v>535</v>
      </c>
      <c r="AX45" s="244">
        <v>535</v>
      </c>
      <c r="AY45" s="244">
        <v>535</v>
      </c>
      <c r="AZ45" s="244">
        <v>535</v>
      </c>
      <c r="BA45" s="244">
        <v>535</v>
      </c>
      <c r="BB45" s="244">
        <v>535</v>
      </c>
      <c r="BC45" s="244">
        <v>535</v>
      </c>
      <c r="BD45" s="244">
        <v>535</v>
      </c>
      <c r="BE45" s="244">
        <v>535</v>
      </c>
      <c r="BF45" s="244">
        <v>535</v>
      </c>
      <c r="BG45" s="244">
        <v>535</v>
      </c>
      <c r="BH45" s="244">
        <v>535</v>
      </c>
      <c r="BI45" s="244">
        <v>535</v>
      </c>
      <c r="BJ45" s="244">
        <v>535</v>
      </c>
      <c r="BK45" s="244">
        <v>535</v>
      </c>
      <c r="BL45" s="244">
        <v>535</v>
      </c>
      <c r="BM45" s="244">
        <v>535</v>
      </c>
      <c r="BN45" s="244">
        <v>535</v>
      </c>
      <c r="BO45" s="244">
        <v>535</v>
      </c>
      <c r="BP45" s="244">
        <v>535</v>
      </c>
      <c r="BQ45" s="244">
        <v>535</v>
      </c>
      <c r="BR45" s="244">
        <v>535</v>
      </c>
      <c r="BS45" s="244">
        <v>535</v>
      </c>
      <c r="BT45" s="244">
        <v>535</v>
      </c>
      <c r="BU45" s="244">
        <v>535</v>
      </c>
    </row>
    <row r="46" spans="1:73" ht="15.75" customHeight="1" outlineLevel="1">
      <c r="A46" s="132"/>
      <c r="B46" s="132"/>
      <c r="C46" s="24" t="s">
        <v>644</v>
      </c>
      <c r="D46" s="8" t="s">
        <v>6</v>
      </c>
      <c r="E46" s="132"/>
      <c r="F46" s="132"/>
      <c r="G46" s="132"/>
      <c r="H46" s="132"/>
      <c r="I46" s="90">
        <v>17500</v>
      </c>
      <c r="J46" s="244">
        <v>1750</v>
      </c>
      <c r="K46" s="244"/>
      <c r="L46" s="244"/>
      <c r="M46" s="244"/>
      <c r="N46" s="244"/>
      <c r="O46" s="244">
        <v>1750</v>
      </c>
      <c r="P46" s="244"/>
      <c r="Q46" s="244"/>
      <c r="R46" s="244"/>
      <c r="S46" s="244"/>
      <c r="T46" s="244"/>
      <c r="U46" s="244">
        <v>1750</v>
      </c>
      <c r="V46" s="244"/>
      <c r="W46" s="244"/>
      <c r="X46" s="244"/>
      <c r="Y46" s="244"/>
      <c r="Z46" s="244">
        <v>1750</v>
      </c>
      <c r="AA46" s="244"/>
      <c r="AB46" s="244"/>
      <c r="AC46" s="244"/>
      <c r="AD46" s="244"/>
      <c r="AE46" s="244"/>
      <c r="AF46" s="244">
        <v>1750</v>
      </c>
      <c r="AG46" s="244"/>
      <c r="AH46" s="244"/>
      <c r="AI46" s="244"/>
      <c r="AJ46" s="244"/>
      <c r="AK46" s="244">
        <v>1750</v>
      </c>
      <c r="AL46" s="244"/>
      <c r="AM46" s="244"/>
      <c r="AN46" s="244"/>
      <c r="AO46" s="244"/>
      <c r="AP46" s="244"/>
      <c r="AQ46" s="244">
        <v>1750</v>
      </c>
      <c r="AR46" s="244"/>
      <c r="AS46" s="244"/>
      <c r="AT46" s="244"/>
      <c r="AU46" s="244"/>
      <c r="AV46" s="244">
        <v>1750</v>
      </c>
      <c r="AW46" s="244"/>
      <c r="AX46" s="244"/>
      <c r="AY46" s="244"/>
      <c r="AZ46" s="244"/>
      <c r="BA46" s="244"/>
      <c r="BB46" s="244"/>
      <c r="BC46" s="244">
        <v>1750</v>
      </c>
      <c r="BD46" s="244"/>
      <c r="BE46" s="244"/>
      <c r="BF46" s="244"/>
      <c r="BG46" s="244"/>
      <c r="BH46" s="244">
        <v>1750</v>
      </c>
      <c r="BI46" s="244"/>
      <c r="BJ46" s="244"/>
      <c r="BK46" s="244"/>
      <c r="BL46" s="244"/>
      <c r="BM46" s="244"/>
      <c r="BN46" s="244"/>
      <c r="BO46" s="244"/>
      <c r="BP46" s="244">
        <v>1750</v>
      </c>
      <c r="BQ46" s="244"/>
      <c r="BR46" s="244"/>
      <c r="BS46" s="244"/>
      <c r="BT46" s="244"/>
      <c r="BU46" s="244">
        <v>1750</v>
      </c>
    </row>
    <row r="47" spans="1:73" ht="15.75" customHeight="1" outlineLevel="1">
      <c r="A47" s="132"/>
      <c r="B47" s="132"/>
      <c r="C47" s="24" t="s">
        <v>645</v>
      </c>
      <c r="D47" s="8" t="s">
        <v>6</v>
      </c>
      <c r="E47" s="132"/>
      <c r="F47" s="132"/>
      <c r="G47" s="132"/>
      <c r="H47" s="132"/>
      <c r="I47" s="90">
        <v>0</v>
      </c>
      <c r="J47" s="244"/>
      <c r="K47" s="244"/>
      <c r="L47" s="244"/>
      <c r="M47" s="244"/>
      <c r="N47" s="244"/>
      <c r="O47" s="244"/>
      <c r="P47" s="244"/>
      <c r="Q47" s="244"/>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row>
    <row r="48" spans="1:73" ht="15.75" customHeight="1" outlineLevel="1">
      <c r="A48" s="132"/>
      <c r="B48" s="132"/>
      <c r="C48" s="24" t="s">
        <v>646</v>
      </c>
      <c r="D48" s="8" t="s">
        <v>6</v>
      </c>
      <c r="E48" s="132"/>
      <c r="F48" s="132"/>
      <c r="G48" s="132"/>
      <c r="H48" s="132"/>
      <c r="I48" s="90">
        <v>6960</v>
      </c>
      <c r="J48" s="244">
        <v>120</v>
      </c>
      <c r="K48" s="244">
        <v>120</v>
      </c>
      <c r="L48" s="244">
        <v>120</v>
      </c>
      <c r="M48" s="244">
        <v>120</v>
      </c>
      <c r="N48" s="244">
        <v>120</v>
      </c>
      <c r="O48" s="244">
        <v>120</v>
      </c>
      <c r="P48" s="244">
        <v>120</v>
      </c>
      <c r="Q48" s="244">
        <v>120</v>
      </c>
      <c r="R48" s="244">
        <v>120</v>
      </c>
      <c r="S48" s="244">
        <v>120</v>
      </c>
      <c r="T48" s="244">
        <v>120</v>
      </c>
      <c r="U48" s="244">
        <v>120</v>
      </c>
      <c r="V48" s="244">
        <v>120</v>
      </c>
      <c r="W48" s="244">
        <v>120</v>
      </c>
      <c r="X48" s="244">
        <v>120</v>
      </c>
      <c r="Y48" s="244">
        <v>120</v>
      </c>
      <c r="Z48" s="244">
        <v>120</v>
      </c>
      <c r="AA48" s="244">
        <v>120</v>
      </c>
      <c r="AB48" s="244">
        <v>120</v>
      </c>
      <c r="AC48" s="244">
        <v>120</v>
      </c>
      <c r="AD48" s="244">
        <v>120</v>
      </c>
      <c r="AE48" s="244">
        <v>120</v>
      </c>
      <c r="AF48" s="244">
        <v>120</v>
      </c>
      <c r="AG48" s="244">
        <v>120</v>
      </c>
      <c r="AH48" s="244">
        <v>120</v>
      </c>
      <c r="AI48" s="244">
        <v>120</v>
      </c>
      <c r="AJ48" s="244">
        <v>120</v>
      </c>
      <c r="AK48" s="244">
        <v>120</v>
      </c>
      <c r="AL48" s="244">
        <v>120</v>
      </c>
      <c r="AM48" s="244">
        <v>120</v>
      </c>
      <c r="AN48" s="244">
        <v>120</v>
      </c>
      <c r="AO48" s="244">
        <v>120</v>
      </c>
      <c r="AP48" s="244">
        <v>120</v>
      </c>
      <c r="AQ48" s="244">
        <v>120</v>
      </c>
      <c r="AR48" s="244">
        <v>120</v>
      </c>
      <c r="AS48" s="244">
        <v>120</v>
      </c>
      <c r="AT48" s="244">
        <v>120</v>
      </c>
      <c r="AU48" s="244">
        <v>120</v>
      </c>
      <c r="AV48" s="244">
        <v>120</v>
      </c>
      <c r="AW48" s="244">
        <v>120</v>
      </c>
      <c r="AX48" s="244">
        <v>120</v>
      </c>
      <c r="AY48" s="244">
        <v>120</v>
      </c>
      <c r="AZ48" s="244">
        <v>120</v>
      </c>
      <c r="BA48" s="244">
        <v>120</v>
      </c>
      <c r="BB48" s="244">
        <v>120</v>
      </c>
      <c r="BC48" s="244">
        <v>120</v>
      </c>
      <c r="BD48" s="244">
        <v>120</v>
      </c>
      <c r="BE48" s="244">
        <v>120</v>
      </c>
      <c r="BF48" s="244">
        <v>120</v>
      </c>
      <c r="BG48" s="244">
        <v>120</v>
      </c>
      <c r="BH48" s="244">
        <v>120</v>
      </c>
      <c r="BI48" s="244">
        <v>120</v>
      </c>
      <c r="BJ48" s="244">
        <v>120</v>
      </c>
      <c r="BK48" s="244">
        <v>120</v>
      </c>
      <c r="BL48" s="244">
        <v>120</v>
      </c>
      <c r="BM48" s="244">
        <v>120</v>
      </c>
      <c r="BN48" s="244">
        <v>120</v>
      </c>
      <c r="BO48" s="244">
        <v>120</v>
      </c>
      <c r="BP48" s="244">
        <v>120</v>
      </c>
      <c r="BQ48" s="244">
        <v>120</v>
      </c>
      <c r="BR48" s="244">
        <v>120</v>
      </c>
      <c r="BS48" s="244">
        <v>120</v>
      </c>
      <c r="BT48" s="244">
        <v>120</v>
      </c>
      <c r="BU48" s="244">
        <v>120</v>
      </c>
    </row>
    <row r="49" spans="1:73" ht="15.75" customHeight="1" outlineLevel="1">
      <c r="A49" s="132"/>
      <c r="B49" s="132"/>
      <c r="C49" s="24" t="s">
        <v>647</v>
      </c>
      <c r="D49" s="8" t="s">
        <v>6</v>
      </c>
      <c r="E49" s="132"/>
      <c r="F49" s="132"/>
      <c r="G49" s="132"/>
      <c r="H49" s="132"/>
      <c r="I49" s="90">
        <v>4640</v>
      </c>
      <c r="J49" s="244">
        <v>80</v>
      </c>
      <c r="K49" s="244">
        <v>80</v>
      </c>
      <c r="L49" s="244">
        <v>80</v>
      </c>
      <c r="M49" s="244">
        <v>80</v>
      </c>
      <c r="N49" s="244">
        <v>80</v>
      </c>
      <c r="O49" s="244">
        <v>80</v>
      </c>
      <c r="P49" s="244">
        <v>80</v>
      </c>
      <c r="Q49" s="244">
        <v>80</v>
      </c>
      <c r="R49" s="244">
        <v>80</v>
      </c>
      <c r="S49" s="244">
        <v>80</v>
      </c>
      <c r="T49" s="244">
        <v>80</v>
      </c>
      <c r="U49" s="244">
        <v>80</v>
      </c>
      <c r="V49" s="244">
        <v>80</v>
      </c>
      <c r="W49" s="244">
        <v>80</v>
      </c>
      <c r="X49" s="244">
        <v>80</v>
      </c>
      <c r="Y49" s="244">
        <v>80</v>
      </c>
      <c r="Z49" s="244">
        <v>80</v>
      </c>
      <c r="AA49" s="244">
        <v>80</v>
      </c>
      <c r="AB49" s="244">
        <v>80</v>
      </c>
      <c r="AC49" s="244">
        <v>80</v>
      </c>
      <c r="AD49" s="244">
        <v>80</v>
      </c>
      <c r="AE49" s="244">
        <v>80</v>
      </c>
      <c r="AF49" s="244">
        <v>80</v>
      </c>
      <c r="AG49" s="244">
        <v>80</v>
      </c>
      <c r="AH49" s="244">
        <v>80</v>
      </c>
      <c r="AI49" s="244">
        <v>80</v>
      </c>
      <c r="AJ49" s="244">
        <v>80</v>
      </c>
      <c r="AK49" s="244">
        <v>80</v>
      </c>
      <c r="AL49" s="244">
        <v>80</v>
      </c>
      <c r="AM49" s="244">
        <v>80</v>
      </c>
      <c r="AN49" s="244">
        <v>80</v>
      </c>
      <c r="AO49" s="244">
        <v>80</v>
      </c>
      <c r="AP49" s="244">
        <v>80</v>
      </c>
      <c r="AQ49" s="244">
        <v>80</v>
      </c>
      <c r="AR49" s="244">
        <v>80</v>
      </c>
      <c r="AS49" s="244">
        <v>80</v>
      </c>
      <c r="AT49" s="244">
        <v>80</v>
      </c>
      <c r="AU49" s="244">
        <v>80</v>
      </c>
      <c r="AV49" s="244">
        <v>80</v>
      </c>
      <c r="AW49" s="244">
        <v>80</v>
      </c>
      <c r="AX49" s="244">
        <v>80</v>
      </c>
      <c r="AY49" s="244">
        <v>80</v>
      </c>
      <c r="AZ49" s="244">
        <v>80</v>
      </c>
      <c r="BA49" s="244">
        <v>80</v>
      </c>
      <c r="BB49" s="244">
        <v>80</v>
      </c>
      <c r="BC49" s="244">
        <v>80</v>
      </c>
      <c r="BD49" s="244">
        <v>80</v>
      </c>
      <c r="BE49" s="244">
        <v>80</v>
      </c>
      <c r="BF49" s="244">
        <v>80</v>
      </c>
      <c r="BG49" s="244">
        <v>80</v>
      </c>
      <c r="BH49" s="244">
        <v>80</v>
      </c>
      <c r="BI49" s="244">
        <v>80</v>
      </c>
      <c r="BJ49" s="244">
        <v>80</v>
      </c>
      <c r="BK49" s="244">
        <v>80</v>
      </c>
      <c r="BL49" s="244">
        <v>80</v>
      </c>
      <c r="BM49" s="244">
        <v>80</v>
      </c>
      <c r="BN49" s="244">
        <v>80</v>
      </c>
      <c r="BO49" s="244">
        <v>80</v>
      </c>
      <c r="BP49" s="244">
        <v>80</v>
      </c>
      <c r="BQ49" s="244">
        <v>80</v>
      </c>
      <c r="BR49" s="244">
        <v>80</v>
      </c>
      <c r="BS49" s="244">
        <v>80</v>
      </c>
      <c r="BT49" s="244">
        <v>80</v>
      </c>
      <c r="BU49" s="244">
        <v>80</v>
      </c>
    </row>
    <row r="50" spans="1:73" ht="15.75" customHeight="1" outlineLevel="1">
      <c r="A50" s="132"/>
      <c r="B50" s="132"/>
      <c r="C50" s="24" t="s">
        <v>648</v>
      </c>
      <c r="D50" s="8" t="s">
        <v>6</v>
      </c>
      <c r="E50" s="132"/>
      <c r="F50" s="132"/>
      <c r="G50" s="132"/>
      <c r="H50" s="132"/>
      <c r="I50" s="90">
        <v>6380</v>
      </c>
      <c r="J50" s="244">
        <v>110</v>
      </c>
      <c r="K50" s="244">
        <v>110</v>
      </c>
      <c r="L50" s="244">
        <v>110</v>
      </c>
      <c r="M50" s="244">
        <v>110</v>
      </c>
      <c r="N50" s="244">
        <v>110</v>
      </c>
      <c r="O50" s="244">
        <v>110</v>
      </c>
      <c r="P50" s="244">
        <v>110</v>
      </c>
      <c r="Q50" s="244">
        <v>110</v>
      </c>
      <c r="R50" s="244">
        <v>110</v>
      </c>
      <c r="S50" s="244">
        <v>110</v>
      </c>
      <c r="T50" s="244">
        <v>110</v>
      </c>
      <c r="U50" s="244">
        <v>110</v>
      </c>
      <c r="V50" s="244">
        <v>110</v>
      </c>
      <c r="W50" s="244">
        <v>110</v>
      </c>
      <c r="X50" s="244">
        <v>110</v>
      </c>
      <c r="Y50" s="244">
        <v>110</v>
      </c>
      <c r="Z50" s="244">
        <v>110</v>
      </c>
      <c r="AA50" s="244">
        <v>110</v>
      </c>
      <c r="AB50" s="244">
        <v>110</v>
      </c>
      <c r="AC50" s="244">
        <v>110</v>
      </c>
      <c r="AD50" s="244">
        <v>110</v>
      </c>
      <c r="AE50" s="244">
        <v>110</v>
      </c>
      <c r="AF50" s="244">
        <v>110</v>
      </c>
      <c r="AG50" s="244">
        <v>110</v>
      </c>
      <c r="AH50" s="244">
        <v>110</v>
      </c>
      <c r="AI50" s="244">
        <v>110</v>
      </c>
      <c r="AJ50" s="244">
        <v>110</v>
      </c>
      <c r="AK50" s="244">
        <v>110</v>
      </c>
      <c r="AL50" s="244">
        <v>110</v>
      </c>
      <c r="AM50" s="244">
        <v>110</v>
      </c>
      <c r="AN50" s="244">
        <v>110</v>
      </c>
      <c r="AO50" s="244">
        <v>110</v>
      </c>
      <c r="AP50" s="244">
        <v>110</v>
      </c>
      <c r="AQ50" s="244">
        <v>110</v>
      </c>
      <c r="AR50" s="244">
        <v>110</v>
      </c>
      <c r="AS50" s="244">
        <v>110</v>
      </c>
      <c r="AT50" s="244">
        <v>110</v>
      </c>
      <c r="AU50" s="244">
        <v>110</v>
      </c>
      <c r="AV50" s="244">
        <v>110</v>
      </c>
      <c r="AW50" s="244">
        <v>110</v>
      </c>
      <c r="AX50" s="244">
        <v>110</v>
      </c>
      <c r="AY50" s="244">
        <v>110</v>
      </c>
      <c r="AZ50" s="244">
        <v>110</v>
      </c>
      <c r="BA50" s="244">
        <v>110</v>
      </c>
      <c r="BB50" s="244">
        <v>110</v>
      </c>
      <c r="BC50" s="244">
        <v>110</v>
      </c>
      <c r="BD50" s="244">
        <v>110</v>
      </c>
      <c r="BE50" s="244">
        <v>110</v>
      </c>
      <c r="BF50" s="244">
        <v>110</v>
      </c>
      <c r="BG50" s="244">
        <v>110</v>
      </c>
      <c r="BH50" s="244">
        <v>110</v>
      </c>
      <c r="BI50" s="244">
        <v>110</v>
      </c>
      <c r="BJ50" s="244">
        <v>110</v>
      </c>
      <c r="BK50" s="244">
        <v>110</v>
      </c>
      <c r="BL50" s="244">
        <v>110</v>
      </c>
      <c r="BM50" s="244">
        <v>110</v>
      </c>
      <c r="BN50" s="244">
        <v>110</v>
      </c>
      <c r="BO50" s="244">
        <v>110</v>
      </c>
      <c r="BP50" s="244">
        <v>110</v>
      </c>
      <c r="BQ50" s="244">
        <v>110</v>
      </c>
      <c r="BR50" s="244">
        <v>110</v>
      </c>
      <c r="BS50" s="244">
        <v>110</v>
      </c>
      <c r="BT50" s="244">
        <v>110</v>
      </c>
      <c r="BU50" s="244">
        <v>110</v>
      </c>
    </row>
    <row r="51" spans="1:73" ht="15.75" customHeight="1" outlineLevel="1">
      <c r="A51" s="132"/>
      <c r="B51" s="132"/>
      <c r="C51" s="24" t="s">
        <v>649</v>
      </c>
      <c r="D51" s="8" t="s">
        <v>6</v>
      </c>
      <c r="E51" s="132"/>
      <c r="F51" s="132"/>
      <c r="G51" s="132"/>
      <c r="H51" s="132"/>
      <c r="I51" s="90">
        <v>2675</v>
      </c>
      <c r="J51" s="244"/>
      <c r="K51" s="244"/>
      <c r="L51" s="244">
        <v>250</v>
      </c>
      <c r="M51" s="244"/>
      <c r="N51" s="244"/>
      <c r="O51" s="244"/>
      <c r="P51" s="244"/>
      <c r="Q51" s="244"/>
      <c r="R51" s="244">
        <v>1250</v>
      </c>
      <c r="S51" s="244"/>
      <c r="T51" s="244"/>
      <c r="U51" s="244"/>
      <c r="V51" s="244"/>
      <c r="W51" s="244"/>
      <c r="X51" s="244"/>
      <c r="Y51" s="244"/>
      <c r="Z51" s="244"/>
      <c r="AA51" s="244"/>
      <c r="AB51" s="244"/>
      <c r="AC51" s="244"/>
      <c r="AD51" s="244"/>
      <c r="AE51" s="244"/>
      <c r="AF51" s="244"/>
      <c r="AG51" s="244"/>
      <c r="AH51" s="244"/>
      <c r="AI51" s="244"/>
      <c r="AJ51" s="244">
        <v>800</v>
      </c>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v>375</v>
      </c>
      <c r="BL51" s="244"/>
      <c r="BM51" s="244"/>
      <c r="BN51" s="244"/>
      <c r="BO51" s="244"/>
      <c r="BP51" s="244"/>
      <c r="BQ51" s="244"/>
      <c r="BR51" s="244"/>
      <c r="BS51" s="244"/>
      <c r="BT51" s="244"/>
      <c r="BU51" s="244"/>
    </row>
    <row r="52" spans="1:73" ht="15.75" customHeight="1" outlineLevel="1">
      <c r="A52" s="132"/>
      <c r="B52" s="132"/>
      <c r="C52" s="24" t="s">
        <v>272</v>
      </c>
      <c r="D52" s="8" t="s">
        <v>6</v>
      </c>
      <c r="E52" s="132"/>
      <c r="F52" s="132"/>
      <c r="G52" s="132"/>
      <c r="H52" s="132"/>
      <c r="I52" s="90">
        <v>9094.9699861708887</v>
      </c>
      <c r="J52" s="244">
        <v>259.95</v>
      </c>
      <c r="K52" s="244">
        <v>207.95999999999998</v>
      </c>
      <c r="L52" s="244">
        <v>146.9802</v>
      </c>
      <c r="M52" s="244">
        <v>140.01080399999998</v>
      </c>
      <c r="N52" s="244">
        <v>140.55202008000001</v>
      </c>
      <c r="O52" s="244">
        <v>193.60406048160002</v>
      </c>
      <c r="P52" s="244">
        <v>141.66714169123199</v>
      </c>
      <c r="Q52" s="244">
        <v>128.74148452505665</v>
      </c>
      <c r="R52" s="244">
        <v>166.82731421555775</v>
      </c>
      <c r="S52" s="244">
        <v>129.92486049986891</v>
      </c>
      <c r="T52" s="244">
        <v>130.5343577098663</v>
      </c>
      <c r="U52" s="244">
        <v>183.65604486406363</v>
      </c>
      <c r="V52" s="244">
        <v>131.79016576134492</v>
      </c>
      <c r="W52" s="244">
        <v>132.43696907657181</v>
      </c>
      <c r="X52" s="244">
        <v>133.09670845810325</v>
      </c>
      <c r="Y52" s="244">
        <v>133.76964262726531</v>
      </c>
      <c r="Z52" s="244">
        <v>186.95603547981062</v>
      </c>
      <c r="AA52" s="244">
        <v>135.15615618940683</v>
      </c>
      <c r="AB52" s="244">
        <v>135.87027931319497</v>
      </c>
      <c r="AC52" s="244">
        <v>136.59868489945887</v>
      </c>
      <c r="AD52" s="244">
        <v>137.34165859744803</v>
      </c>
      <c r="AE52" s="244">
        <v>138.09949176939702</v>
      </c>
      <c r="AF52" s="244">
        <v>191.37248160478495</v>
      </c>
      <c r="AG52" s="244">
        <v>139.66093123688066</v>
      </c>
      <c r="AH52" s="244">
        <v>140.46514986161827</v>
      </c>
      <c r="AI52" s="244">
        <v>141.28545285885065</v>
      </c>
      <c r="AJ52" s="244">
        <v>166.12216191602766</v>
      </c>
      <c r="AK52" s="244">
        <v>195.47560515434819</v>
      </c>
      <c r="AL52" s="244">
        <v>143.84611725743517</v>
      </c>
      <c r="AM52" s="244">
        <v>144.29007843000952</v>
      </c>
      <c r="AN52" s="244">
        <v>144.73847921430962</v>
      </c>
      <c r="AO52" s="244">
        <v>145.19136400645272</v>
      </c>
      <c r="AP52" s="244">
        <v>145.64877764651723</v>
      </c>
      <c r="AQ52" s="244">
        <v>198.61076542298241</v>
      </c>
      <c r="AR52" s="244">
        <v>146.57737307721223</v>
      </c>
      <c r="AS52" s="244">
        <v>147.04864680798434</v>
      </c>
      <c r="AT52" s="244">
        <v>147.52463327606421</v>
      </c>
      <c r="AU52" s="244">
        <v>148.00537960882482</v>
      </c>
      <c r="AV52" s="244">
        <v>200.99093340491308</v>
      </c>
      <c r="AW52" s="244">
        <v>148.98134273896221</v>
      </c>
      <c r="AX52" s="244">
        <v>149.47665616635183</v>
      </c>
      <c r="AY52" s="244">
        <v>149.97692272801535</v>
      </c>
      <c r="AZ52" s="244">
        <v>150.48219195529552</v>
      </c>
      <c r="BA52" s="244">
        <v>150.99251387484847</v>
      </c>
      <c r="BB52" s="244">
        <v>151.50793901359697</v>
      </c>
      <c r="BC52" s="244">
        <v>204.52851840373293</v>
      </c>
      <c r="BD52" s="244">
        <v>152.55430358777028</v>
      </c>
      <c r="BE52" s="244">
        <v>153.08534662364795</v>
      </c>
      <c r="BF52" s="244">
        <v>153.62170008988446</v>
      </c>
      <c r="BG52" s="244">
        <v>154.1634170907833</v>
      </c>
      <c r="BH52" s="244">
        <v>207.21055126169114</v>
      </c>
      <c r="BI52" s="244">
        <v>155.26315677430804</v>
      </c>
      <c r="BJ52" s="244">
        <v>155.82128834205113</v>
      </c>
      <c r="BK52" s="244">
        <v>167.63500122547163</v>
      </c>
      <c r="BL52" s="244">
        <v>156.95435123772634</v>
      </c>
      <c r="BM52" s="244">
        <v>157.52939475010362</v>
      </c>
      <c r="BN52" s="244">
        <v>158.11018869760466</v>
      </c>
      <c r="BO52" s="244">
        <v>158.69679058458073</v>
      </c>
      <c r="BP52" s="244">
        <v>211.7892584904265</v>
      </c>
      <c r="BQ52" s="244">
        <v>159.88765107533078</v>
      </c>
      <c r="BR52" s="244">
        <v>160.49202758608408</v>
      </c>
      <c r="BS52" s="244">
        <v>161.10244786194494</v>
      </c>
      <c r="BT52" s="244">
        <v>161.71897234056436</v>
      </c>
      <c r="BU52" s="244">
        <v>214.84166206397001</v>
      </c>
    </row>
    <row r="53" spans="1:73" ht="15.75" customHeight="1" outlineLevel="1">
      <c r="A53" s="132"/>
      <c r="B53" s="132"/>
      <c r="C53" s="24" t="s">
        <v>650</v>
      </c>
      <c r="D53" s="8" t="s">
        <v>6</v>
      </c>
      <c r="E53" s="132"/>
      <c r="F53" s="132"/>
      <c r="G53" s="132"/>
      <c r="H53" s="132"/>
      <c r="I53" s="90">
        <v>2500</v>
      </c>
      <c r="J53" s="244">
        <v>2500</v>
      </c>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c r="AI53" s="244"/>
      <c r="AJ53" s="244"/>
      <c r="AK53" s="244"/>
      <c r="AL53" s="244"/>
      <c r="AM53" s="244"/>
      <c r="AN53" s="244"/>
      <c r="AO53" s="244"/>
      <c r="AP53" s="244"/>
      <c r="AQ53" s="244"/>
      <c r="AR53" s="244"/>
      <c r="AS53" s="244"/>
      <c r="AT53" s="244"/>
      <c r="AU53" s="244"/>
      <c r="AV53" s="244"/>
      <c r="AW53" s="244"/>
      <c r="AX53" s="244"/>
      <c r="AY53" s="244"/>
      <c r="AZ53" s="244"/>
      <c r="BA53" s="244"/>
      <c r="BB53" s="244"/>
      <c r="BC53" s="244"/>
      <c r="BD53" s="244"/>
      <c r="BE53" s="244"/>
      <c r="BF53" s="244"/>
      <c r="BG53" s="244"/>
      <c r="BH53" s="244"/>
      <c r="BI53" s="244"/>
      <c r="BJ53" s="244"/>
      <c r="BK53" s="244"/>
      <c r="BL53" s="244"/>
      <c r="BM53" s="244"/>
      <c r="BN53" s="244"/>
      <c r="BO53" s="244"/>
      <c r="BP53" s="244"/>
      <c r="BQ53" s="244"/>
      <c r="BR53" s="244"/>
      <c r="BS53" s="244"/>
      <c r="BT53" s="244"/>
      <c r="BU53" s="244"/>
    </row>
    <row r="54" spans="1:73" ht="15.75" customHeight="1" outlineLevel="2">
      <c r="A54" s="132"/>
      <c r="B54" s="132"/>
      <c r="C54" s="313" t="s">
        <v>586</v>
      </c>
      <c r="D54" s="8" t="s">
        <v>6</v>
      </c>
      <c r="E54" s="132"/>
      <c r="F54" s="132"/>
      <c r="G54" s="132"/>
      <c r="H54" s="132"/>
      <c r="I54" s="90">
        <v>0</v>
      </c>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c r="AI54" s="244"/>
      <c r="AJ54" s="244"/>
      <c r="AK54" s="244"/>
      <c r="AL54" s="244"/>
      <c r="AM54" s="244"/>
      <c r="AN54" s="244"/>
      <c r="AO54" s="244"/>
      <c r="AP54" s="244"/>
      <c r="AQ54" s="244"/>
      <c r="AR54" s="244"/>
      <c r="AS54" s="244"/>
      <c r="AT54" s="244"/>
      <c r="AU54" s="244"/>
      <c r="AV54" s="244"/>
      <c r="AW54" s="244"/>
      <c r="AX54" s="244"/>
      <c r="AY54" s="244"/>
      <c r="AZ54" s="244"/>
      <c r="BA54" s="244"/>
      <c r="BB54" s="244"/>
      <c r="BC54" s="244"/>
      <c r="BD54" s="244"/>
      <c r="BE54" s="244"/>
      <c r="BF54" s="244"/>
      <c r="BG54" s="244"/>
      <c r="BH54" s="244"/>
      <c r="BI54" s="244"/>
      <c r="BJ54" s="244"/>
      <c r="BK54" s="244"/>
      <c r="BL54" s="244"/>
      <c r="BM54" s="244"/>
      <c r="BN54" s="244"/>
      <c r="BO54" s="244"/>
      <c r="BP54" s="244"/>
      <c r="BQ54" s="244"/>
      <c r="BR54" s="244"/>
      <c r="BS54" s="244"/>
      <c r="BT54" s="244"/>
      <c r="BU54" s="244"/>
    </row>
    <row r="55" spans="1:73" ht="15.75" customHeight="1" outlineLevel="2">
      <c r="A55" s="132"/>
      <c r="B55" s="132"/>
      <c r="C55" s="313" t="s">
        <v>587</v>
      </c>
      <c r="D55" s="8" t="s">
        <v>6</v>
      </c>
      <c r="E55" s="132"/>
      <c r="F55" s="132"/>
      <c r="G55" s="132"/>
      <c r="H55" s="132"/>
      <c r="I55" s="90">
        <v>0</v>
      </c>
      <c r="J55" s="244"/>
      <c r="K55" s="244"/>
      <c r="L55" s="244"/>
      <c r="M55" s="244"/>
      <c r="N55" s="244"/>
      <c r="O55" s="244"/>
      <c r="P55" s="244"/>
      <c r="Q55" s="244"/>
      <c r="R55" s="244"/>
      <c r="S55" s="244"/>
      <c r="T55" s="244"/>
      <c r="U55" s="244"/>
      <c r="V55" s="244"/>
      <c r="W55" s="244"/>
      <c r="X55" s="244"/>
      <c r="Y55" s="244"/>
      <c r="Z55" s="244"/>
      <c r="AA55" s="244"/>
      <c r="AB55" s="244"/>
      <c r="AC55" s="244"/>
      <c r="AD55" s="244"/>
      <c r="AE55" s="244"/>
      <c r="AF55" s="244"/>
      <c r="AG55" s="244"/>
      <c r="AH55" s="244"/>
      <c r="AI55" s="244"/>
      <c r="AJ55" s="244"/>
      <c r="AK55" s="244"/>
      <c r="AL55" s="244"/>
      <c r="AM55" s="244"/>
      <c r="AN55" s="244"/>
      <c r="AO55" s="244"/>
      <c r="AP55" s="244"/>
      <c r="AQ55" s="244"/>
      <c r="AR55" s="244"/>
      <c r="AS55" s="244"/>
      <c r="AT55" s="244"/>
      <c r="AU55" s="244"/>
      <c r="AV55" s="244"/>
      <c r="AW55" s="244"/>
      <c r="AX55" s="244"/>
      <c r="AY55" s="244"/>
      <c r="AZ55" s="244"/>
      <c r="BA55" s="244"/>
      <c r="BB55" s="244"/>
      <c r="BC55" s="244"/>
      <c r="BD55" s="244"/>
      <c r="BE55" s="244"/>
      <c r="BF55" s="244"/>
      <c r="BG55" s="244"/>
      <c r="BH55" s="244"/>
      <c r="BI55" s="244"/>
      <c r="BJ55" s="244"/>
      <c r="BK55" s="244"/>
      <c r="BL55" s="244"/>
      <c r="BM55" s="244"/>
      <c r="BN55" s="244"/>
      <c r="BO55" s="244"/>
      <c r="BP55" s="244"/>
      <c r="BQ55" s="244"/>
      <c r="BR55" s="244"/>
      <c r="BS55" s="244"/>
      <c r="BT55" s="244"/>
      <c r="BU55" s="244"/>
    </row>
    <row r="56" spans="1:73" ht="15.75" customHeight="1" outlineLevel="2">
      <c r="A56" s="132"/>
      <c r="B56" s="132"/>
      <c r="C56" s="313" t="s">
        <v>588</v>
      </c>
      <c r="D56" s="8" t="s">
        <v>6</v>
      </c>
      <c r="E56" s="132"/>
      <c r="F56" s="132"/>
      <c r="G56" s="132"/>
      <c r="H56" s="132"/>
      <c r="I56" s="90">
        <v>0</v>
      </c>
      <c r="J56" s="244"/>
      <c r="K56" s="244"/>
      <c r="L56" s="244"/>
      <c r="M56" s="244"/>
      <c r="N56" s="244"/>
      <c r="O56" s="244"/>
      <c r="P56" s="244"/>
      <c r="Q56" s="244"/>
      <c r="R56" s="244"/>
      <c r="S56" s="244"/>
      <c r="T56" s="244"/>
      <c r="U56" s="244"/>
      <c r="V56" s="244"/>
      <c r="W56" s="244"/>
      <c r="X56" s="244"/>
      <c r="Y56" s="244"/>
      <c r="Z56" s="244"/>
      <c r="AA56" s="244"/>
      <c r="AB56" s="244"/>
      <c r="AC56" s="244"/>
      <c r="AD56" s="244"/>
      <c r="AE56" s="244"/>
      <c r="AF56" s="244"/>
      <c r="AG56" s="244"/>
      <c r="AH56" s="244"/>
      <c r="AI56" s="244"/>
      <c r="AJ56" s="244"/>
      <c r="AK56" s="244"/>
      <c r="AL56" s="244"/>
      <c r="AM56" s="244"/>
      <c r="AN56" s="244"/>
      <c r="AO56" s="244"/>
      <c r="AP56" s="244"/>
      <c r="AQ56" s="244"/>
      <c r="AR56" s="244"/>
      <c r="AS56" s="244"/>
      <c r="AT56" s="244"/>
      <c r="AU56" s="244"/>
      <c r="AV56" s="244"/>
      <c r="AW56" s="244"/>
      <c r="AX56" s="244"/>
      <c r="AY56" s="244"/>
      <c r="AZ56" s="244"/>
      <c r="BA56" s="244"/>
      <c r="BB56" s="244"/>
      <c r="BC56" s="244"/>
      <c r="BD56" s="244"/>
      <c r="BE56" s="244"/>
      <c r="BF56" s="244"/>
      <c r="BG56" s="244"/>
      <c r="BH56" s="244"/>
      <c r="BI56" s="244"/>
      <c r="BJ56" s="244"/>
      <c r="BK56" s="244"/>
      <c r="BL56" s="244"/>
      <c r="BM56" s="244"/>
      <c r="BN56" s="244"/>
      <c r="BO56" s="244"/>
      <c r="BP56" s="244"/>
      <c r="BQ56" s="244"/>
      <c r="BR56" s="244"/>
      <c r="BS56" s="244"/>
      <c r="BT56" s="244"/>
      <c r="BU56" s="244"/>
    </row>
    <row r="57" spans="1:73" ht="15.75" customHeight="1" outlineLevel="2">
      <c r="A57" s="132"/>
      <c r="B57" s="132"/>
      <c r="C57" s="313" t="s">
        <v>589</v>
      </c>
      <c r="D57" s="8" t="s">
        <v>6</v>
      </c>
      <c r="E57" s="132"/>
      <c r="F57" s="132"/>
      <c r="G57" s="132"/>
      <c r="H57" s="132"/>
      <c r="I57" s="90">
        <v>0</v>
      </c>
      <c r="J57" s="244"/>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4"/>
      <c r="AJ57" s="244"/>
      <c r="AK57" s="244"/>
      <c r="AL57" s="244"/>
      <c r="AM57" s="244"/>
      <c r="AN57" s="244"/>
      <c r="AO57" s="244"/>
      <c r="AP57" s="244"/>
      <c r="AQ57" s="244"/>
      <c r="AR57" s="244"/>
      <c r="AS57" s="244"/>
      <c r="AT57" s="244"/>
      <c r="AU57" s="244"/>
      <c r="AV57" s="244"/>
      <c r="AW57" s="244"/>
      <c r="AX57" s="244"/>
      <c r="AY57" s="244"/>
      <c r="AZ57" s="244"/>
      <c r="BA57" s="244"/>
      <c r="BB57" s="244"/>
      <c r="BC57" s="244"/>
      <c r="BD57" s="244"/>
      <c r="BE57" s="244"/>
      <c r="BF57" s="244"/>
      <c r="BG57" s="244"/>
      <c r="BH57" s="244"/>
      <c r="BI57" s="244"/>
      <c r="BJ57" s="244"/>
      <c r="BK57" s="244"/>
      <c r="BL57" s="244"/>
      <c r="BM57" s="244"/>
      <c r="BN57" s="244"/>
      <c r="BO57" s="244"/>
      <c r="BP57" s="244"/>
      <c r="BQ57" s="244"/>
      <c r="BR57" s="244"/>
      <c r="BS57" s="244"/>
      <c r="BT57" s="244"/>
      <c r="BU57" s="244"/>
    </row>
    <row r="58" spans="1:73" ht="15.75" customHeight="1" outlineLevel="2">
      <c r="A58" s="132"/>
      <c r="B58" s="132"/>
      <c r="C58" s="24" t="s">
        <v>607</v>
      </c>
      <c r="D58" s="8" t="s">
        <v>6</v>
      </c>
      <c r="E58" s="132"/>
      <c r="F58" s="132"/>
      <c r="G58" s="132"/>
      <c r="H58" s="132"/>
      <c r="I58" s="90">
        <v>1445</v>
      </c>
      <c r="J58" s="244"/>
      <c r="K58" s="244"/>
      <c r="L58" s="244">
        <v>750</v>
      </c>
      <c r="M58" s="244"/>
      <c r="N58" s="244"/>
      <c r="O58" s="244"/>
      <c r="P58" s="244"/>
      <c r="Q58" s="244"/>
      <c r="R58" s="244"/>
      <c r="S58" s="244"/>
      <c r="T58" s="244"/>
      <c r="U58" s="244"/>
      <c r="V58" s="244"/>
      <c r="W58" s="244"/>
      <c r="X58" s="244"/>
      <c r="Y58" s="244"/>
      <c r="Z58" s="244">
        <v>250</v>
      </c>
      <c r="AA58" s="244"/>
      <c r="AB58" s="244"/>
      <c r="AC58" s="244"/>
      <c r="AD58" s="244"/>
      <c r="AE58" s="244"/>
      <c r="AF58" s="244"/>
      <c r="AG58" s="244"/>
      <c r="AH58" s="244"/>
      <c r="AI58" s="244">
        <v>120</v>
      </c>
      <c r="AJ58" s="244"/>
      <c r="AK58" s="244"/>
      <c r="AL58" s="244"/>
      <c r="AM58" s="244"/>
      <c r="AN58" s="244"/>
      <c r="AO58" s="244"/>
      <c r="AP58" s="244"/>
      <c r="AQ58" s="244"/>
      <c r="AR58" s="244"/>
      <c r="AS58" s="244">
        <v>325</v>
      </c>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4"/>
      <c r="BR58" s="244"/>
      <c r="BS58" s="244"/>
      <c r="BT58" s="244"/>
      <c r="BU58" s="244"/>
    </row>
    <row r="59" spans="1:73" ht="15.75" customHeight="1" outlineLevel="1" thickBot="1">
      <c r="A59" s="132"/>
      <c r="B59" s="132"/>
      <c r="C59" s="127" t="s">
        <v>585</v>
      </c>
      <c r="D59" s="8" t="s">
        <v>6</v>
      </c>
      <c r="E59" s="132"/>
      <c r="F59" s="132"/>
      <c r="G59" s="132"/>
      <c r="H59" s="132"/>
      <c r="I59" s="90">
        <v>316205.63619186718</v>
      </c>
      <c r="J59" s="95">
        <v>11424.95</v>
      </c>
      <c r="K59" s="95">
        <v>7139.96</v>
      </c>
      <c r="L59" s="95">
        <v>5796.3202000000001</v>
      </c>
      <c r="M59" s="95">
        <v>4807.0376039999992</v>
      </c>
      <c r="N59" s="95">
        <v>4825.6193560800002</v>
      </c>
      <c r="O59" s="95">
        <v>6647.0727432016001</v>
      </c>
      <c r="P59" s="95">
        <v>4863.9051980656322</v>
      </c>
      <c r="Q59" s="95">
        <v>4420.1243020269449</v>
      </c>
      <c r="R59" s="95">
        <v>5727.7377880674831</v>
      </c>
      <c r="S59" s="95">
        <v>4460.7535438288332</v>
      </c>
      <c r="T59" s="95">
        <v>4481.6796147054101</v>
      </c>
      <c r="U59" s="95">
        <v>6305.5242069995184</v>
      </c>
      <c r="V59" s="95">
        <v>4524.7956911395086</v>
      </c>
      <c r="W59" s="95">
        <v>4547.0026049622984</v>
      </c>
      <c r="X59" s="95">
        <v>4569.6536570615453</v>
      </c>
      <c r="Y59" s="95">
        <v>4592.7577302027757</v>
      </c>
      <c r="Z59" s="95">
        <v>6668.8238848068313</v>
      </c>
      <c r="AA59" s="95">
        <v>4640.3613625029684</v>
      </c>
      <c r="AB59" s="95">
        <v>4664.8795897530281</v>
      </c>
      <c r="AC59" s="95">
        <v>4689.8881815480881</v>
      </c>
      <c r="AD59" s="95">
        <v>4715.3969451790499</v>
      </c>
      <c r="AE59" s="95">
        <v>4741.4158840826312</v>
      </c>
      <c r="AF59" s="95">
        <v>6570.4552017642836</v>
      </c>
      <c r="AG59" s="95">
        <v>4795.0253057995697</v>
      </c>
      <c r="AH59" s="95">
        <v>4822.6368119155613</v>
      </c>
      <c r="AI59" s="95">
        <v>4970.8005481538721</v>
      </c>
      <c r="AJ59" s="95">
        <v>5703.5275591169502</v>
      </c>
      <c r="AK59" s="95">
        <v>6711.329110299288</v>
      </c>
      <c r="AL59" s="95">
        <v>4938.7166925052743</v>
      </c>
      <c r="AM59" s="95">
        <v>4953.959359430326</v>
      </c>
      <c r="AN59" s="95">
        <v>4969.3544530246299</v>
      </c>
      <c r="AO59" s="95">
        <v>4984.9034975548775</v>
      </c>
      <c r="AP59" s="95">
        <v>5000.6080325304256</v>
      </c>
      <c r="AQ59" s="95">
        <v>6818.9696128557298</v>
      </c>
      <c r="AR59" s="95">
        <v>5032.4898089842873</v>
      </c>
      <c r="AS59" s="95">
        <v>5373.6702070741294</v>
      </c>
      <c r="AT59" s="95">
        <v>5065.0124091448715</v>
      </c>
      <c r="AU59" s="95">
        <v>5081.5180332363198</v>
      </c>
      <c r="AV59" s="95">
        <v>6900.6887135686829</v>
      </c>
      <c r="AW59" s="95">
        <v>5115.02610070437</v>
      </c>
      <c r="AX59" s="95">
        <v>5132.0318617114135</v>
      </c>
      <c r="AY59" s="95">
        <v>5149.2076803285281</v>
      </c>
      <c r="AZ59" s="95">
        <v>5166.5552571318121</v>
      </c>
      <c r="BA59" s="95">
        <v>5184.0763097031313</v>
      </c>
      <c r="BB59" s="95">
        <v>5201.7725728001624</v>
      </c>
      <c r="BC59" s="95">
        <v>7022.1457985281641</v>
      </c>
      <c r="BD59" s="95">
        <v>5237.6977565134457</v>
      </c>
      <c r="BE59" s="95">
        <v>5255.9302340785798</v>
      </c>
      <c r="BF59" s="95">
        <v>5274.3450364193659</v>
      </c>
      <c r="BG59" s="95">
        <v>5292.9439867835608</v>
      </c>
      <c r="BH59" s="95">
        <v>7114.2289266513953</v>
      </c>
      <c r="BI59" s="95">
        <v>5330.7017159179104</v>
      </c>
      <c r="BJ59" s="95">
        <v>5349.864233077089</v>
      </c>
      <c r="BK59" s="95">
        <v>5755.4683754078596</v>
      </c>
      <c r="BL59" s="95">
        <v>5388.7660591619388</v>
      </c>
      <c r="BM59" s="358">
        <v>5408.5092197535578</v>
      </c>
      <c r="BN59" s="358">
        <v>5428.4498119510936</v>
      </c>
      <c r="BO59" s="358">
        <v>5448.5898100706045</v>
      </c>
      <c r="BP59" s="358">
        <v>0</v>
      </c>
      <c r="BQ59" s="358">
        <v>0</v>
      </c>
      <c r="BR59" s="358">
        <v>0</v>
      </c>
      <c r="BS59" s="358">
        <v>0</v>
      </c>
      <c r="BT59" s="358">
        <v>0</v>
      </c>
      <c r="BU59" s="358">
        <v>0</v>
      </c>
    </row>
    <row r="60" spans="1:73" ht="15.75" customHeight="1" outlineLevel="1" thickTop="1">
      <c r="A60" s="132"/>
      <c r="B60" s="132"/>
      <c r="C60" s="132"/>
      <c r="D60" s="132"/>
      <c r="E60" s="132"/>
      <c r="F60" s="132"/>
      <c r="G60" s="132"/>
      <c r="H60" s="132"/>
      <c r="I60" s="132"/>
      <c r="J60" s="132"/>
      <c r="K60" s="132"/>
      <c r="L60" s="132"/>
      <c r="M60" s="132"/>
      <c r="N60" s="132"/>
      <c r="O60" s="132"/>
      <c r="P60" s="132"/>
      <c r="Q60" s="132"/>
      <c r="R60" s="132"/>
      <c r="S60" s="132"/>
      <c r="T60" s="132"/>
      <c r="U60" s="132"/>
      <c r="V60" s="132"/>
      <c r="W60" s="132"/>
      <c r="X60" s="132"/>
      <c r="Y60" s="132"/>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row>
    <row r="61" spans="1:73" s="139" customFormat="1" ht="15.75" customHeight="1" outlineLevel="1">
      <c r="A61" s="132"/>
      <c r="B61" s="132"/>
      <c r="C61" s="132"/>
      <c r="D61" s="132"/>
      <c r="E61" s="132"/>
      <c r="F61" s="132"/>
      <c r="G61" s="132"/>
      <c r="H61" s="132"/>
      <c r="I61" s="132"/>
      <c r="J61" s="132"/>
      <c r="K61" s="132"/>
      <c r="L61" s="132"/>
      <c r="M61" s="132"/>
      <c r="N61" s="132"/>
      <c r="O61" s="132"/>
      <c r="P61" s="132"/>
      <c r="Q61" s="132"/>
      <c r="R61" s="132"/>
      <c r="S61" s="132"/>
      <c r="T61" s="132"/>
      <c r="U61" s="132"/>
      <c r="V61" s="132"/>
      <c r="W61" s="132"/>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row>
    <row r="62" spans="1:73" s="139" customFormat="1" ht="26.25" customHeight="1" thickBot="1">
      <c r="A62" s="158"/>
      <c r="B62" s="158"/>
      <c r="C62" s="158" t="s">
        <v>396</v>
      </c>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row>
    <row r="63" spans="1:73" ht="20.25" customHeight="1" outlineLevel="1">
      <c r="A63" s="132"/>
      <c r="B63" s="132"/>
      <c r="C63" s="142" t="s">
        <v>275</v>
      </c>
      <c r="D63" s="132"/>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row>
    <row r="64" spans="1:73" ht="13.5" customHeight="1" outlineLevel="1">
      <c r="A64" s="132"/>
      <c r="B64" s="132"/>
      <c r="C64" s="142"/>
      <c r="D64" s="132"/>
      <c r="E64" s="296" t="s">
        <v>277</v>
      </c>
      <c r="F64" s="296" t="s">
        <v>278</v>
      </c>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2"/>
      <c r="BS64" s="132"/>
      <c r="BT64" s="132"/>
      <c r="BU64" s="132"/>
    </row>
    <row r="65" spans="1:73" ht="15.75" customHeight="1" outlineLevel="1">
      <c r="A65" s="132"/>
      <c r="B65" s="132"/>
      <c r="C65" s="24" t="s">
        <v>519</v>
      </c>
      <c r="D65" s="8" t="s">
        <v>6</v>
      </c>
      <c r="E65" s="359">
        <v>1</v>
      </c>
      <c r="F65" s="360">
        <v>0.19</v>
      </c>
      <c r="G65" s="132"/>
      <c r="H65" s="132"/>
      <c r="I65" s="90">
        <v>431147.36077664711</v>
      </c>
      <c r="J65" s="361">
        <v>1367.81</v>
      </c>
      <c r="K65" s="361">
        <v>3765.8</v>
      </c>
      <c r="L65" s="361">
        <v>1898.48</v>
      </c>
      <c r="M65" s="361">
        <v>1499.48</v>
      </c>
      <c r="N65" s="361">
        <v>1288.01</v>
      </c>
      <c r="O65" s="361">
        <v>4819.16</v>
      </c>
      <c r="P65" s="361">
        <v>6937.85</v>
      </c>
      <c r="Q65" s="361">
        <v>4144.8500000000004</v>
      </c>
      <c r="R65" s="361">
        <v>5740.85</v>
      </c>
      <c r="S65" s="361">
        <v>6139.85</v>
      </c>
      <c r="T65" s="361">
        <v>6991.05</v>
      </c>
      <c r="U65" s="361">
        <v>7105.05</v>
      </c>
      <c r="V65" s="361">
        <v>7297.33</v>
      </c>
      <c r="W65" s="361">
        <v>7415.9356000000007</v>
      </c>
      <c r="X65" s="361">
        <v>7536.9133120000015</v>
      </c>
      <c r="Y65" s="361">
        <v>7660.3105782400007</v>
      </c>
      <c r="Z65" s="361">
        <v>7786.1757898048008</v>
      </c>
      <c r="AA65" s="361">
        <v>7914.5583056008973</v>
      </c>
      <c r="AB65" s="361">
        <v>8045.5084717129157</v>
      </c>
      <c r="AC65" s="361">
        <v>8112.293056430045</v>
      </c>
      <c r="AD65" s="361">
        <v>8179.7454869943458</v>
      </c>
      <c r="AE65" s="361">
        <v>8247.8724418642887</v>
      </c>
      <c r="AF65" s="361">
        <v>7492.5175996546377</v>
      </c>
      <c r="AG65" s="361">
        <v>7555.0642756511834</v>
      </c>
      <c r="AH65" s="361">
        <v>7618.2364184076951</v>
      </c>
      <c r="AI65" s="361">
        <v>7682.0402825917718</v>
      </c>
      <c r="AJ65" s="361">
        <v>7746.4821854176907</v>
      </c>
      <c r="AK65" s="361">
        <v>7811.5685072718679</v>
      </c>
      <c r="AL65" s="361">
        <v>7877.3056923445865</v>
      </c>
      <c r="AM65" s="361">
        <v>7943.7002492680322</v>
      </c>
      <c r="AN65" s="361">
        <v>8010.7587517607135</v>
      </c>
      <c r="AO65" s="361">
        <v>8078.4878392783203</v>
      </c>
      <c r="AP65" s="361">
        <v>8146.8942176711034</v>
      </c>
      <c r="AQ65" s="361">
        <v>8215.9846598478143</v>
      </c>
      <c r="AR65" s="361">
        <v>8285.7660064462925</v>
      </c>
      <c r="AS65" s="361">
        <v>8356.2451665107546</v>
      </c>
      <c r="AT65" s="361">
        <v>8427.4291181758636</v>
      </c>
      <c r="AU65" s="361">
        <v>8499.3249093576214</v>
      </c>
      <c r="AV65" s="361">
        <v>8571.9396584511978</v>
      </c>
      <c r="AW65" s="361">
        <v>8645.2805550357098</v>
      </c>
      <c r="AX65" s="361">
        <v>8719.3548605860688</v>
      </c>
      <c r="AY65" s="361">
        <v>8794.169909191929</v>
      </c>
      <c r="AZ65" s="361">
        <v>8869.7331082838482</v>
      </c>
      <c r="BA65" s="361">
        <v>8946.0519393666873</v>
      </c>
      <c r="BB65" s="361">
        <v>9023.1339587603525</v>
      </c>
      <c r="BC65" s="361">
        <v>9100.9867983479562</v>
      </c>
      <c r="BD65" s="361">
        <v>8167.9994811835013</v>
      </c>
      <c r="BE65" s="361">
        <v>8238.5929759953342</v>
      </c>
      <c r="BF65" s="361">
        <v>8309.8924057552886</v>
      </c>
      <c r="BG65" s="361">
        <v>8381.9048298128419</v>
      </c>
      <c r="BH65" s="361">
        <v>8454.6373781109687</v>
      </c>
      <c r="BI65" s="361">
        <v>8528.0972518920789</v>
      </c>
      <c r="BJ65" s="361">
        <v>8602.2917244109994</v>
      </c>
      <c r="BK65" s="361">
        <v>8677.2281416551104</v>
      </c>
      <c r="BL65" s="361">
        <v>8752.913923071661</v>
      </c>
      <c r="BM65" s="361">
        <v>8829.3565623023787</v>
      </c>
      <c r="BN65" s="361">
        <v>8906.5636279254013</v>
      </c>
      <c r="BO65" s="361">
        <v>8984.5427642046543</v>
      </c>
      <c r="BP65" s="361">
        <v>0</v>
      </c>
      <c r="BQ65" s="361">
        <v>0</v>
      </c>
      <c r="BR65" s="361">
        <v>0</v>
      </c>
      <c r="BS65" s="361">
        <v>0</v>
      </c>
      <c r="BT65" s="361">
        <v>0</v>
      </c>
      <c r="BU65" s="361">
        <v>0</v>
      </c>
    </row>
    <row r="66" spans="1:73" s="199" customFormat="1" ht="15.75" customHeight="1" outlineLevel="1">
      <c r="A66" s="132"/>
      <c r="B66" s="132"/>
      <c r="C66" s="653" t="s">
        <v>449</v>
      </c>
      <c r="D66" s="8" t="s">
        <v>6</v>
      </c>
      <c r="E66" s="359">
        <v>1</v>
      </c>
      <c r="F66" s="360">
        <v>0.19</v>
      </c>
      <c r="G66" s="132"/>
      <c r="H66" s="357"/>
      <c r="I66" s="90">
        <v>4740.6247332209332</v>
      </c>
      <c r="J66" s="361">
        <v>0</v>
      </c>
      <c r="K66" s="361">
        <v>0</v>
      </c>
      <c r="L66" s="361">
        <v>0</v>
      </c>
      <c r="M66" s="361">
        <v>0</v>
      </c>
      <c r="N66" s="361">
        <v>0</v>
      </c>
      <c r="O66" s="361">
        <v>1261.125</v>
      </c>
      <c r="P66" s="361">
        <v>756.67499999999995</v>
      </c>
      <c r="Q66" s="361">
        <v>0</v>
      </c>
      <c r="R66" s="361">
        <v>570</v>
      </c>
      <c r="S66" s="361">
        <v>142.5</v>
      </c>
      <c r="T66" s="361">
        <v>427.5</v>
      </c>
      <c r="U66" s="361">
        <v>42.75</v>
      </c>
      <c r="V66" s="361">
        <v>72.105000000000004</v>
      </c>
      <c r="W66" s="361">
        <v>44.477100000000029</v>
      </c>
      <c r="X66" s="361">
        <v>45.366642000000084</v>
      </c>
      <c r="Y66" s="361">
        <v>46.273974840000065</v>
      </c>
      <c r="Z66" s="361">
        <v>47.199454336800045</v>
      </c>
      <c r="AA66" s="361">
        <v>48.143443423536048</v>
      </c>
      <c r="AB66" s="361">
        <v>49.106312292006585</v>
      </c>
      <c r="AC66" s="361">
        <v>25.044219268923353</v>
      </c>
      <c r="AD66" s="361">
        <v>25.294661461612687</v>
      </c>
      <c r="AE66" s="361">
        <v>25.54760807622899</v>
      </c>
      <c r="AF66" s="361">
        <v>25.803084156990973</v>
      </c>
      <c r="AG66" s="361">
        <v>26.061114998561134</v>
      </c>
      <c r="AH66" s="361">
        <v>26.321726148546585</v>
      </c>
      <c r="AI66" s="361">
        <v>26.584943410031666</v>
      </c>
      <c r="AJ66" s="361">
        <v>26.850792844132666</v>
      </c>
      <c r="AK66" s="361">
        <v>27.119300772573659</v>
      </c>
      <c r="AL66" s="361">
        <v>27.390493780299984</v>
      </c>
      <c r="AM66" s="361">
        <v>27.664398718102092</v>
      </c>
      <c r="AN66" s="361">
        <v>27.941042705283653</v>
      </c>
      <c r="AO66" s="361">
        <v>28.220453132336552</v>
      </c>
      <c r="AP66" s="361">
        <v>28.502657663659448</v>
      </c>
      <c r="AQ66" s="361">
        <v>28.787684240296368</v>
      </c>
      <c r="AR66" s="361">
        <v>29.075561082698805</v>
      </c>
      <c r="AS66" s="361">
        <v>29.366316693526532</v>
      </c>
      <c r="AT66" s="361">
        <v>29.659979860461537</v>
      </c>
      <c r="AU66" s="361">
        <v>29.956579659066193</v>
      </c>
      <c r="AV66" s="361">
        <v>30.256145455656661</v>
      </c>
      <c r="AW66" s="361">
        <v>30.558706910213587</v>
      </c>
      <c r="AX66" s="361">
        <v>30.864293979315626</v>
      </c>
      <c r="AY66" s="361">
        <v>31.172936919108906</v>
      </c>
      <c r="AZ66" s="361">
        <v>31.484666288299305</v>
      </c>
      <c r="BA66" s="361">
        <v>31.799512951182734</v>
      </c>
      <c r="BB66" s="361">
        <v>32.11750808069479</v>
      </c>
      <c r="BC66" s="361">
        <v>32.438683161501174</v>
      </c>
      <c r="BD66" s="361">
        <v>32.76306999311717</v>
      </c>
      <c r="BE66" s="361">
        <v>33.090700693047111</v>
      </c>
      <c r="BF66" s="361">
        <v>33.421607699978523</v>
      </c>
      <c r="BG66" s="361">
        <v>33.755823776977593</v>
      </c>
      <c r="BH66" s="361">
        <v>34.093382014747583</v>
      </c>
      <c r="BI66" s="361">
        <v>34.4343158348955</v>
      </c>
      <c r="BJ66" s="361">
        <v>34.778658993243695</v>
      </c>
      <c r="BK66" s="361">
        <v>35.126445583177485</v>
      </c>
      <c r="BL66" s="361">
        <v>35.477710039007142</v>
      </c>
      <c r="BM66" s="361">
        <v>35.832487139399163</v>
      </c>
      <c r="BN66" s="361">
        <v>36.190812010792904</v>
      </c>
      <c r="BO66" s="361">
        <v>36.552720130899544</v>
      </c>
      <c r="BP66" s="361">
        <v>0</v>
      </c>
      <c r="BQ66" s="361">
        <v>0</v>
      </c>
      <c r="BR66" s="361">
        <v>0</v>
      </c>
      <c r="BS66" s="361">
        <v>0</v>
      </c>
      <c r="BT66" s="361">
        <v>0</v>
      </c>
      <c r="BU66" s="361">
        <v>0</v>
      </c>
    </row>
    <row r="67" spans="1:73" ht="15.75" customHeight="1" outlineLevel="1">
      <c r="A67" s="132"/>
      <c r="B67" s="132"/>
      <c r="C67" s="24" t="s">
        <v>274</v>
      </c>
      <c r="D67" s="8" t="s">
        <v>6</v>
      </c>
      <c r="E67" s="359">
        <v>0.85</v>
      </c>
      <c r="F67" s="360">
        <v>0.19</v>
      </c>
      <c r="G67" s="132"/>
      <c r="H67" s="132"/>
      <c r="I67" s="90">
        <v>51067.210244986563</v>
      </c>
      <c r="J67" s="354">
        <v>1845.1294250000001</v>
      </c>
      <c r="K67" s="354">
        <v>1153.1035399999998</v>
      </c>
      <c r="L67" s="354">
        <v>936.10571229999994</v>
      </c>
      <c r="M67" s="354">
        <v>776.3365730459999</v>
      </c>
      <c r="N67" s="354">
        <v>779.33752600692003</v>
      </c>
      <c r="O67" s="354">
        <v>1073.5022480270584</v>
      </c>
      <c r="P67" s="354">
        <v>785.52068948759961</v>
      </c>
      <c r="Q67" s="354">
        <v>713.85007477735155</v>
      </c>
      <c r="R67" s="354">
        <v>925.02965277289843</v>
      </c>
      <c r="S67" s="354">
        <v>720.41169732835647</v>
      </c>
      <c r="T67" s="354">
        <v>723.79125777492368</v>
      </c>
      <c r="U67" s="354">
        <v>1018.3421594304222</v>
      </c>
      <c r="V67" s="354">
        <v>730.75450411903057</v>
      </c>
      <c r="W67" s="354">
        <v>734.34092070141116</v>
      </c>
      <c r="X67" s="354">
        <v>737.99906561543958</v>
      </c>
      <c r="Y67" s="354">
        <v>741.73037342774819</v>
      </c>
      <c r="Z67" s="354">
        <v>1077.0150573963033</v>
      </c>
      <c r="AA67" s="354">
        <v>749.41836004422942</v>
      </c>
      <c r="AB67" s="354">
        <v>753.37805374511402</v>
      </c>
      <c r="AC67" s="354">
        <v>757.41694132001624</v>
      </c>
      <c r="AD67" s="354">
        <v>761.53660664641654</v>
      </c>
      <c r="AE67" s="354">
        <v>765.7386652793449</v>
      </c>
      <c r="AF67" s="354">
        <v>1061.1285150849319</v>
      </c>
      <c r="AG67" s="354">
        <v>774.39658688663053</v>
      </c>
      <c r="AH67" s="354">
        <v>778.8558451243631</v>
      </c>
      <c r="AI67" s="354">
        <v>802.78428852685033</v>
      </c>
      <c r="AJ67" s="354">
        <v>921.11970079738751</v>
      </c>
      <c r="AK67" s="354">
        <v>1083.879651313335</v>
      </c>
      <c r="AL67" s="354">
        <v>797.60274583960177</v>
      </c>
      <c r="AM67" s="354">
        <v>800.06443654799773</v>
      </c>
      <c r="AN67" s="354">
        <v>802.5507441634777</v>
      </c>
      <c r="AO67" s="354">
        <v>805.06191485511272</v>
      </c>
      <c r="AP67" s="354">
        <v>807.59819725366378</v>
      </c>
      <c r="AQ67" s="354">
        <v>1101.2635924762003</v>
      </c>
      <c r="AR67" s="354">
        <v>812.7471041509624</v>
      </c>
      <c r="AS67" s="354">
        <v>867.84773844247184</v>
      </c>
      <c r="AT67" s="354">
        <v>817.99950407689664</v>
      </c>
      <c r="AU67" s="354">
        <v>820.66516236766563</v>
      </c>
      <c r="AV67" s="354">
        <v>1114.4612272413424</v>
      </c>
      <c r="AW67" s="354">
        <v>826.07671526375577</v>
      </c>
      <c r="AX67" s="354">
        <v>828.8231456663932</v>
      </c>
      <c r="AY67" s="354">
        <v>831.59704037305733</v>
      </c>
      <c r="AZ67" s="354">
        <v>834.39867402678772</v>
      </c>
      <c r="BA67" s="354">
        <v>837.2283240170558</v>
      </c>
      <c r="BB67" s="354">
        <v>840.08627050722623</v>
      </c>
      <c r="BC67" s="354">
        <v>1134.0765464622984</v>
      </c>
      <c r="BD67" s="354">
        <v>845.88818767692158</v>
      </c>
      <c r="BE67" s="354">
        <v>848.83273280369065</v>
      </c>
      <c r="BF67" s="354">
        <v>851.80672338172747</v>
      </c>
      <c r="BG67" s="354">
        <v>854.81045386554501</v>
      </c>
      <c r="BH67" s="354">
        <v>1148.9479716542003</v>
      </c>
      <c r="BI67" s="354">
        <v>860.90832712074246</v>
      </c>
      <c r="BJ67" s="354">
        <v>864.00307364194987</v>
      </c>
      <c r="BK67" s="354">
        <v>929.50814262836934</v>
      </c>
      <c r="BL67" s="354">
        <v>870.28571855465304</v>
      </c>
      <c r="BM67" s="354">
        <v>873.47423899019952</v>
      </c>
      <c r="BN67" s="354">
        <v>876.69464463010161</v>
      </c>
      <c r="BO67" s="354">
        <v>879.94725432640257</v>
      </c>
      <c r="BP67" s="354">
        <v>0</v>
      </c>
      <c r="BQ67" s="354">
        <v>0</v>
      </c>
      <c r="BR67" s="354">
        <v>0</v>
      </c>
      <c r="BS67" s="354">
        <v>0</v>
      </c>
      <c r="BT67" s="354">
        <v>0</v>
      </c>
      <c r="BU67" s="354">
        <v>0</v>
      </c>
    </row>
    <row r="68" spans="1:73" ht="15.75" customHeight="1" outlineLevel="1">
      <c r="A68" s="132"/>
      <c r="B68" s="132"/>
      <c r="C68" s="127" t="s">
        <v>287</v>
      </c>
      <c r="D68" s="8" t="s">
        <v>6</v>
      </c>
      <c r="E68" s="132"/>
      <c r="F68" s="132"/>
      <c r="G68" s="132"/>
      <c r="H68" s="132"/>
      <c r="I68" s="90">
        <v>486955.19575485482</v>
      </c>
      <c r="J68" s="362">
        <v>3212.939425</v>
      </c>
      <c r="K68" s="362">
        <v>4918.9035400000002</v>
      </c>
      <c r="L68" s="362">
        <v>2834.5857123000001</v>
      </c>
      <c r="M68" s="362">
        <v>2275.816573046</v>
      </c>
      <c r="N68" s="362">
        <v>2067.3475260069199</v>
      </c>
      <c r="O68" s="362">
        <v>7153.787248027058</v>
      </c>
      <c r="P68" s="362">
        <v>8480.0456894876006</v>
      </c>
      <c r="Q68" s="362">
        <v>4858.7000747773518</v>
      </c>
      <c r="R68" s="362">
        <v>7235.8796527728991</v>
      </c>
      <c r="S68" s="362">
        <v>7002.7616973283566</v>
      </c>
      <c r="T68" s="362">
        <v>8142.3412577749241</v>
      </c>
      <c r="U68" s="362">
        <v>8166.142159430422</v>
      </c>
      <c r="V68" s="362">
        <v>8100.1895041190301</v>
      </c>
      <c r="W68" s="362">
        <v>8194.7536207014127</v>
      </c>
      <c r="X68" s="362">
        <v>8320.2790196154419</v>
      </c>
      <c r="Y68" s="362">
        <v>8448.3149265077482</v>
      </c>
      <c r="Z68" s="362">
        <v>8910.3903015379037</v>
      </c>
      <c r="AA68" s="362">
        <v>8712.1201090686627</v>
      </c>
      <c r="AB68" s="362">
        <v>8847.9928377500364</v>
      </c>
      <c r="AC68" s="362">
        <v>8894.7542170189845</v>
      </c>
      <c r="AD68" s="362">
        <v>8966.5767551023746</v>
      </c>
      <c r="AE68" s="362">
        <v>9039.1587152198626</v>
      </c>
      <c r="AF68" s="362">
        <v>8579.4491988965601</v>
      </c>
      <c r="AG68" s="362">
        <v>8355.5219775363748</v>
      </c>
      <c r="AH68" s="362">
        <v>8423.4139896806046</v>
      </c>
      <c r="AI68" s="362">
        <v>8511.4095145286537</v>
      </c>
      <c r="AJ68" s="362">
        <v>8694.4526790592099</v>
      </c>
      <c r="AK68" s="362">
        <v>8922.5674593577769</v>
      </c>
      <c r="AL68" s="362">
        <v>8702.2989319644876</v>
      </c>
      <c r="AM68" s="362">
        <v>8771.4290845341329</v>
      </c>
      <c r="AN68" s="362">
        <v>8841.2505386294742</v>
      </c>
      <c r="AO68" s="362">
        <v>8911.7702072657703</v>
      </c>
      <c r="AP68" s="362">
        <v>8982.9950725884264</v>
      </c>
      <c r="AQ68" s="362">
        <v>9346.0359365643108</v>
      </c>
      <c r="AR68" s="362">
        <v>9127.5886716799523</v>
      </c>
      <c r="AS68" s="362">
        <v>9253.4592216467518</v>
      </c>
      <c r="AT68" s="362">
        <v>9275.0886021132228</v>
      </c>
      <c r="AU68" s="362">
        <v>9349.9466513843545</v>
      </c>
      <c r="AV68" s="362">
        <v>9716.6570311481955</v>
      </c>
      <c r="AW68" s="362">
        <v>9501.9159772096791</v>
      </c>
      <c r="AX68" s="362">
        <v>9579.0423002317766</v>
      </c>
      <c r="AY68" s="362">
        <v>9656.939886484095</v>
      </c>
      <c r="AZ68" s="362">
        <v>9735.6164485989357</v>
      </c>
      <c r="BA68" s="362">
        <v>9815.0797763349256</v>
      </c>
      <c r="BB68" s="362">
        <v>9895.3377373482745</v>
      </c>
      <c r="BC68" s="362">
        <v>10267.502027971756</v>
      </c>
      <c r="BD68" s="362">
        <v>9046.6507388535392</v>
      </c>
      <c r="BE68" s="362">
        <v>9120.516409492071</v>
      </c>
      <c r="BF68" s="362">
        <v>9195.1207368369942</v>
      </c>
      <c r="BG68" s="362">
        <v>9270.4711074553634</v>
      </c>
      <c r="BH68" s="362">
        <v>9637.6787317799171</v>
      </c>
      <c r="BI68" s="362">
        <v>9423.4398948477155</v>
      </c>
      <c r="BJ68" s="362">
        <v>9501.0734570461937</v>
      </c>
      <c r="BK68" s="362">
        <v>9641.8627298666561</v>
      </c>
      <c r="BL68" s="362">
        <v>9658.6773516653211</v>
      </c>
      <c r="BM68" s="362">
        <v>9738.6632884319788</v>
      </c>
      <c r="BN68" s="362">
        <v>9819.4490845662949</v>
      </c>
      <c r="BO68" s="362">
        <v>9901.0427386619558</v>
      </c>
      <c r="BP68" s="362">
        <v>0</v>
      </c>
      <c r="BQ68" s="362">
        <v>0</v>
      </c>
      <c r="BR68" s="362">
        <v>0</v>
      </c>
      <c r="BS68" s="362">
        <v>0</v>
      </c>
      <c r="BT68" s="362">
        <v>0</v>
      </c>
      <c r="BU68" s="362">
        <v>0</v>
      </c>
    </row>
    <row r="69" spans="1:73" ht="15.75" customHeight="1" outlineLevel="1">
      <c r="A69" s="132"/>
      <c r="B69" s="132"/>
      <c r="C69" s="343"/>
      <c r="D69" s="132"/>
      <c r="E69" s="132"/>
      <c r="F69" s="132"/>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row>
    <row r="70" spans="1:73" ht="15" customHeight="1">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row>
    <row r="71" spans="1:73" s="199" customFormat="1" ht="26.25" customHeight="1" thickBot="1">
      <c r="A71" s="158"/>
      <c r="B71" s="158"/>
      <c r="C71" s="158" t="s">
        <v>450</v>
      </c>
      <c r="D71" s="158"/>
      <c r="E71" s="158"/>
      <c r="F71" s="158"/>
      <c r="G71" s="158"/>
      <c r="H71" s="158"/>
      <c r="I71" s="158"/>
      <c r="J71" s="158"/>
      <c r="K71" s="158"/>
      <c r="L71" s="158"/>
      <c r="M71" s="158"/>
      <c r="N71" s="158"/>
      <c r="O71" s="158"/>
      <c r="P71" s="158"/>
      <c r="Q71" s="158"/>
      <c r="R71" s="158"/>
      <c r="S71" s="158"/>
      <c r="T71" s="158"/>
      <c r="U71" s="158"/>
      <c r="V71" s="158"/>
      <c r="W71" s="158"/>
      <c r="X71" s="158"/>
      <c r="Y71" s="158"/>
      <c r="Z71" s="158"/>
      <c r="AA71" s="158"/>
      <c r="AB71" s="158"/>
      <c r="AC71" s="158"/>
      <c r="AD71" s="158"/>
      <c r="AE71" s="158"/>
      <c r="AF71" s="158"/>
      <c r="AG71" s="158"/>
      <c r="AH71" s="158"/>
      <c r="AI71" s="158"/>
      <c r="AJ71" s="158"/>
      <c r="AK71" s="158"/>
      <c r="AL71" s="158"/>
      <c r="AM71" s="158"/>
      <c r="AN71" s="158"/>
      <c r="AO71" s="158"/>
      <c r="AP71" s="158"/>
      <c r="AQ71" s="158"/>
      <c r="AR71" s="158"/>
      <c r="AS71" s="158"/>
      <c r="AT71" s="158"/>
      <c r="AU71" s="158"/>
      <c r="AV71" s="158"/>
      <c r="AW71" s="158"/>
      <c r="AX71" s="158"/>
      <c r="AY71" s="158"/>
      <c r="AZ71" s="158"/>
      <c r="BA71" s="158"/>
      <c r="BB71" s="158"/>
      <c r="BC71" s="158"/>
      <c r="BD71" s="158"/>
      <c r="BE71" s="158"/>
      <c r="BF71" s="158"/>
      <c r="BG71" s="158"/>
      <c r="BH71" s="158"/>
      <c r="BI71" s="158"/>
      <c r="BJ71" s="158"/>
      <c r="BK71" s="158"/>
      <c r="BL71" s="158"/>
      <c r="BM71" s="158"/>
      <c r="BN71" s="158"/>
      <c r="BO71" s="158"/>
      <c r="BP71" s="158"/>
      <c r="BQ71" s="158"/>
      <c r="BR71" s="158"/>
      <c r="BS71" s="158"/>
      <c r="BT71" s="158"/>
      <c r="BU71" s="158"/>
    </row>
    <row r="72" spans="1:73" s="199" customFormat="1" ht="24.75" customHeight="1" outlineLevel="1">
      <c r="A72" s="132"/>
      <c r="B72" s="132"/>
      <c r="C72" s="142" t="s">
        <v>457</v>
      </c>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132"/>
      <c r="BH72" s="132"/>
      <c r="BI72" s="132"/>
      <c r="BJ72" s="132"/>
      <c r="BK72" s="132"/>
      <c r="BL72" s="132"/>
      <c r="BM72" s="132"/>
      <c r="BN72" s="132"/>
      <c r="BO72" s="132"/>
      <c r="BP72" s="132"/>
      <c r="BQ72" s="132"/>
      <c r="BR72" s="132"/>
      <c r="BS72" s="132"/>
      <c r="BT72" s="132"/>
      <c r="BU72" s="132"/>
    </row>
    <row r="73" spans="1:73" s="199" customFormat="1" ht="15.75" customHeight="1" outlineLevel="1">
      <c r="A73" s="132"/>
      <c r="B73" s="132"/>
      <c r="C73" s="111" t="s">
        <v>404</v>
      </c>
      <c r="D73" s="345" t="s">
        <v>6</v>
      </c>
      <c r="E73" s="222" t="s">
        <v>591</v>
      </c>
      <c r="F73" s="222" t="s">
        <v>454</v>
      </c>
      <c r="G73" s="37"/>
      <c r="H73" s="37"/>
      <c r="I73" s="90">
        <v>6215386.024936731</v>
      </c>
      <c r="J73" s="354">
        <v>16200</v>
      </c>
      <c r="K73" s="354">
        <v>46250</v>
      </c>
      <c r="L73" s="354">
        <v>22850</v>
      </c>
      <c r="M73" s="354">
        <v>17850</v>
      </c>
      <c r="N73" s="354">
        <v>15200</v>
      </c>
      <c r="O73" s="354">
        <v>59450</v>
      </c>
      <c r="P73" s="354">
        <v>86000</v>
      </c>
      <c r="Q73" s="354">
        <v>51000</v>
      </c>
      <c r="R73" s="354">
        <v>71000</v>
      </c>
      <c r="S73" s="354">
        <v>76000</v>
      </c>
      <c r="T73" s="354">
        <v>91000</v>
      </c>
      <c r="U73" s="354">
        <v>92500</v>
      </c>
      <c r="V73" s="354">
        <v>95030</v>
      </c>
      <c r="W73" s="354">
        <v>96590.6</v>
      </c>
      <c r="X73" s="354">
        <v>98182.412000000011</v>
      </c>
      <c r="Y73" s="354">
        <v>99806.060240000006</v>
      </c>
      <c r="Z73" s="354">
        <v>101462.18144480001</v>
      </c>
      <c r="AA73" s="354">
        <v>103151.42507369601</v>
      </c>
      <c r="AB73" s="354">
        <v>104874.45357516993</v>
      </c>
      <c r="AC73" s="354">
        <v>105753.19811092163</v>
      </c>
      <c r="AD73" s="354">
        <v>106640.73009203085</v>
      </c>
      <c r="AE73" s="354">
        <v>107537.13739295116</v>
      </c>
      <c r="AF73" s="354">
        <v>108442.50876688067</v>
      </c>
      <c r="AG73" s="354">
        <v>109356.93385454947</v>
      </c>
      <c r="AH73" s="354">
        <v>110280.50319309496</v>
      </c>
      <c r="AI73" s="354">
        <v>111213.30822502592</v>
      </c>
      <c r="AJ73" s="354">
        <v>112155.44130727618</v>
      </c>
      <c r="AK73" s="354">
        <v>113106.99572034895</v>
      </c>
      <c r="AL73" s="354">
        <v>114068.06567755244</v>
      </c>
      <c r="AM73" s="354">
        <v>115038.74633432797</v>
      </c>
      <c r="AN73" s="354">
        <v>116019.13379767125</v>
      </c>
      <c r="AO73" s="354">
        <v>117009.32513564796</v>
      </c>
      <c r="AP73" s="354">
        <v>118009.41838700444</v>
      </c>
      <c r="AQ73" s="354">
        <v>119019.51257087447</v>
      </c>
      <c r="AR73" s="354">
        <v>120039.70769658322</v>
      </c>
      <c r="AS73" s="354">
        <v>121070.10477354906</v>
      </c>
      <c r="AT73" s="354">
        <v>122110.80582128455</v>
      </c>
      <c r="AU73" s="354">
        <v>123161.9138794974</v>
      </c>
      <c r="AV73" s="354">
        <v>124223.53301829238</v>
      </c>
      <c r="AW73" s="354">
        <v>125295.76834847531</v>
      </c>
      <c r="AX73" s="354">
        <v>126378.72603196006</v>
      </c>
      <c r="AY73" s="354">
        <v>127472.51329227966</v>
      </c>
      <c r="AZ73" s="354">
        <v>128577.23842520246</v>
      </c>
      <c r="BA73" s="354">
        <v>129693.01080945448</v>
      </c>
      <c r="BB73" s="354">
        <v>130819.94091754903</v>
      </c>
      <c r="BC73" s="354">
        <v>131958.1403267245</v>
      </c>
      <c r="BD73" s="354">
        <v>133107.72172999178</v>
      </c>
      <c r="BE73" s="354">
        <v>134268.79894729168</v>
      </c>
      <c r="BF73" s="354">
        <v>135441.48693676462</v>
      </c>
      <c r="BG73" s="354">
        <v>136625.90180613226</v>
      </c>
      <c r="BH73" s="354">
        <v>137822.16082419356</v>
      </c>
      <c r="BI73" s="354">
        <v>139030.38243243552</v>
      </c>
      <c r="BJ73" s="354">
        <v>140250.68625675986</v>
      </c>
      <c r="BK73" s="354">
        <v>141483.19311932748</v>
      </c>
      <c r="BL73" s="354">
        <v>142728.02505052072</v>
      </c>
      <c r="BM73" s="354">
        <v>143985.30530102595</v>
      </c>
      <c r="BN73" s="354">
        <v>145255.15835403622</v>
      </c>
      <c r="BO73" s="354">
        <v>146537.70993757655</v>
      </c>
      <c r="BP73" s="354">
        <v>0</v>
      </c>
      <c r="BQ73" s="354">
        <v>0</v>
      </c>
      <c r="BR73" s="354">
        <v>0</v>
      </c>
      <c r="BS73" s="354">
        <v>0</v>
      </c>
      <c r="BT73" s="354">
        <v>0</v>
      </c>
      <c r="BU73" s="354">
        <v>0</v>
      </c>
    </row>
    <row r="74" spans="1:73" s="199" customFormat="1" ht="15.75" customHeight="1" outlineLevel="1">
      <c r="A74" s="132"/>
      <c r="B74" s="132"/>
      <c r="C74" s="199" t="s">
        <v>447</v>
      </c>
      <c r="D74" s="345" t="s">
        <v>455</v>
      </c>
      <c r="E74" s="109">
        <v>0.15</v>
      </c>
      <c r="F74" s="367">
        <v>9500</v>
      </c>
      <c r="G74" s="297" t="s">
        <v>6</v>
      </c>
      <c r="H74" s="37"/>
      <c r="I74" s="155">
        <v>11500</v>
      </c>
      <c r="J74" s="361">
        <v>9500</v>
      </c>
      <c r="K74" s="361">
        <v>6937.5</v>
      </c>
      <c r="L74" s="361">
        <v>3427.5</v>
      </c>
      <c r="M74" s="361">
        <v>2677.5</v>
      </c>
      <c r="N74" s="361">
        <v>2280</v>
      </c>
      <c r="O74" s="361">
        <v>8917.5</v>
      </c>
      <c r="P74" s="361">
        <v>12900</v>
      </c>
      <c r="Q74" s="361">
        <v>7650</v>
      </c>
      <c r="R74" s="361">
        <v>10650</v>
      </c>
      <c r="S74" s="361">
        <v>11400</v>
      </c>
      <c r="T74" s="361">
        <v>13650</v>
      </c>
      <c r="U74" s="361">
        <v>13875</v>
      </c>
      <c r="V74" s="361">
        <v>14254.5</v>
      </c>
      <c r="W74" s="361">
        <v>14488.59</v>
      </c>
      <c r="X74" s="361">
        <v>14727.361800000001</v>
      </c>
      <c r="Y74" s="361">
        <v>14970.909036000001</v>
      </c>
      <c r="Z74" s="361">
        <v>15219.327216720001</v>
      </c>
      <c r="AA74" s="361">
        <v>15472.713761054401</v>
      </c>
      <c r="AB74" s="361">
        <v>15731.168036275489</v>
      </c>
      <c r="AC74" s="361">
        <v>15862.979716638243</v>
      </c>
      <c r="AD74" s="361">
        <v>15996.109513804626</v>
      </c>
      <c r="AE74" s="361">
        <v>16130.570608942673</v>
      </c>
      <c r="AF74" s="361">
        <v>16266.376315032099</v>
      </c>
      <c r="AG74" s="361">
        <v>16403.540078182421</v>
      </c>
      <c r="AH74" s="361">
        <v>16542.075478964245</v>
      </c>
      <c r="AI74" s="361">
        <v>16681.996233753885</v>
      </c>
      <c r="AJ74" s="361">
        <v>16823.316196091426</v>
      </c>
      <c r="AK74" s="361">
        <v>16966.04935805234</v>
      </c>
      <c r="AL74" s="361">
        <v>17110.209851632866</v>
      </c>
      <c r="AM74" s="361">
        <v>17255.811950149193</v>
      </c>
      <c r="AN74" s="361">
        <v>17402.870069650686</v>
      </c>
      <c r="AO74" s="361">
        <v>17551.398770347194</v>
      </c>
      <c r="AP74" s="361">
        <v>17701.412758050665</v>
      </c>
      <c r="AQ74" s="361">
        <v>17852.926885631172</v>
      </c>
      <c r="AR74" s="361">
        <v>18005.956154487481</v>
      </c>
      <c r="AS74" s="361">
        <v>18160.515716032358</v>
      </c>
      <c r="AT74" s="361">
        <v>18316.620873192682</v>
      </c>
      <c r="AU74" s="361">
        <v>18474.287081924609</v>
      </c>
      <c r="AV74" s="361">
        <v>18633.529952743855</v>
      </c>
      <c r="AW74" s="361">
        <v>18794.365252271295</v>
      </c>
      <c r="AX74" s="361">
        <v>18956.808904794008</v>
      </c>
      <c r="AY74" s="361">
        <v>19120.87699384195</v>
      </c>
      <c r="AZ74" s="361">
        <v>19286.585763780367</v>
      </c>
      <c r="BA74" s="361">
        <v>19453.951621418171</v>
      </c>
      <c r="BB74" s="361">
        <v>19622.991137632354</v>
      </c>
      <c r="BC74" s="361">
        <v>19793.721049008676</v>
      </c>
      <c r="BD74" s="361">
        <v>19966.158259498767</v>
      </c>
      <c r="BE74" s="361">
        <v>20140.319842093752</v>
      </c>
      <c r="BF74" s="361">
        <v>20316.223040514691</v>
      </c>
      <c r="BG74" s="361">
        <v>20493.885270919836</v>
      </c>
      <c r="BH74" s="361">
        <v>20673.324123629034</v>
      </c>
      <c r="BI74" s="361">
        <v>20854.557364865326</v>
      </c>
      <c r="BJ74" s="361">
        <v>21037.602938513977</v>
      </c>
      <c r="BK74" s="361">
        <v>21222.478967899122</v>
      </c>
      <c r="BL74" s="361">
        <v>21409.203757578107</v>
      </c>
      <c r="BM74" s="361">
        <v>21597.795795153892</v>
      </c>
      <c r="BN74" s="361">
        <v>21788.273753105434</v>
      </c>
      <c r="BO74" s="361">
        <v>21980.656490636484</v>
      </c>
      <c r="BP74" s="361">
        <v>0</v>
      </c>
      <c r="BQ74" s="361">
        <v>0</v>
      </c>
      <c r="BR74" s="361">
        <v>0</v>
      </c>
      <c r="BS74" s="361">
        <v>0</v>
      </c>
      <c r="BT74" s="361">
        <v>0</v>
      </c>
      <c r="BU74" s="361">
        <v>0</v>
      </c>
    </row>
    <row r="75" spans="1:73" s="199" customFormat="1" ht="15.75" customHeight="1" outlineLevel="1">
      <c r="A75" s="132"/>
      <c r="B75" s="132"/>
      <c r="C75" s="49" t="s">
        <v>448</v>
      </c>
      <c r="D75" s="345" t="s">
        <v>6</v>
      </c>
      <c r="E75" s="132"/>
      <c r="F75" s="132"/>
      <c r="G75" s="368"/>
      <c r="H75" s="132"/>
      <c r="I75" s="90">
        <v>10480.656490636484</v>
      </c>
      <c r="J75" s="364">
        <v>-2000</v>
      </c>
      <c r="K75" s="364">
        <v>-2562.5</v>
      </c>
      <c r="L75" s="364">
        <v>-3510</v>
      </c>
      <c r="M75" s="364">
        <v>-750</v>
      </c>
      <c r="N75" s="364">
        <v>-397.5</v>
      </c>
      <c r="O75" s="364">
        <v>6637.5</v>
      </c>
      <c r="P75" s="364">
        <v>3982.5</v>
      </c>
      <c r="Q75" s="364">
        <v>-5250</v>
      </c>
      <c r="R75" s="364">
        <v>3000</v>
      </c>
      <c r="S75" s="364">
        <v>750</v>
      </c>
      <c r="T75" s="364">
        <v>2250</v>
      </c>
      <c r="U75" s="364">
        <v>225</v>
      </c>
      <c r="V75" s="364">
        <v>379.5</v>
      </c>
      <c r="W75" s="364">
        <v>234.09000000000015</v>
      </c>
      <c r="X75" s="364">
        <v>238.77180000000044</v>
      </c>
      <c r="Y75" s="364">
        <v>243.54723600000034</v>
      </c>
      <c r="Z75" s="364">
        <v>248.41818072000024</v>
      </c>
      <c r="AA75" s="364">
        <v>253.38654433440024</v>
      </c>
      <c r="AB75" s="364">
        <v>258.4542752210873</v>
      </c>
      <c r="AC75" s="364">
        <v>131.81168036275449</v>
      </c>
      <c r="AD75" s="364">
        <v>133.12979716638256</v>
      </c>
      <c r="AE75" s="364">
        <v>134.46109513804731</v>
      </c>
      <c r="AF75" s="364">
        <v>135.80570608942617</v>
      </c>
      <c r="AG75" s="364">
        <v>137.16376315032176</v>
      </c>
      <c r="AH75" s="364">
        <v>138.53540078182414</v>
      </c>
      <c r="AI75" s="364">
        <v>139.92075478964034</v>
      </c>
      <c r="AJ75" s="364">
        <v>141.31996233754035</v>
      </c>
      <c r="AK75" s="364">
        <v>142.733161960914</v>
      </c>
      <c r="AL75" s="364">
        <v>144.16049358052624</v>
      </c>
      <c r="AM75" s="364">
        <v>145.60209851632681</v>
      </c>
      <c r="AN75" s="364">
        <v>147.05811950149291</v>
      </c>
      <c r="AO75" s="364">
        <v>148.52870069650817</v>
      </c>
      <c r="AP75" s="364">
        <v>150.01398770347078</v>
      </c>
      <c r="AQ75" s="364">
        <v>151.51412758050719</v>
      </c>
      <c r="AR75" s="364">
        <v>153.0292688563095</v>
      </c>
      <c r="AS75" s="364">
        <v>154.55956154487649</v>
      </c>
      <c r="AT75" s="364">
        <v>156.10515716032387</v>
      </c>
      <c r="AU75" s="364">
        <v>157.66620873192733</v>
      </c>
      <c r="AV75" s="364">
        <v>159.24287081924558</v>
      </c>
      <c r="AW75" s="364">
        <v>160.83529952743993</v>
      </c>
      <c r="AX75" s="364">
        <v>162.44365252271382</v>
      </c>
      <c r="AY75" s="364">
        <v>164.06808904794161</v>
      </c>
      <c r="AZ75" s="364">
        <v>165.70876993841739</v>
      </c>
      <c r="BA75" s="364">
        <v>167.36585763780386</v>
      </c>
      <c r="BB75" s="364">
        <v>169.0395162141831</v>
      </c>
      <c r="BC75" s="364">
        <v>170.72991137632198</v>
      </c>
      <c r="BD75" s="364">
        <v>172.43721049009037</v>
      </c>
      <c r="BE75" s="364">
        <v>174.16158259498479</v>
      </c>
      <c r="BF75" s="364">
        <v>175.90319842093959</v>
      </c>
      <c r="BG75" s="364">
        <v>177.66223040514524</v>
      </c>
      <c r="BH75" s="364">
        <v>179.43885270919782</v>
      </c>
      <c r="BI75" s="364">
        <v>181.23324123629209</v>
      </c>
      <c r="BJ75" s="364">
        <v>183.04557364865104</v>
      </c>
      <c r="BK75" s="364">
        <v>184.87602938514465</v>
      </c>
      <c r="BL75" s="364">
        <v>186.72478967898496</v>
      </c>
      <c r="BM75" s="364">
        <v>188.59203757578507</v>
      </c>
      <c r="BN75" s="364">
        <v>190.47795795154161</v>
      </c>
      <c r="BO75" s="364">
        <v>192.38273753105022</v>
      </c>
      <c r="BP75" s="364">
        <v>0</v>
      </c>
      <c r="BQ75" s="364">
        <v>0</v>
      </c>
      <c r="BR75" s="364">
        <v>0</v>
      </c>
      <c r="BS75" s="364">
        <v>0</v>
      </c>
      <c r="BT75" s="364">
        <v>0</v>
      </c>
      <c r="BU75" s="364">
        <v>0</v>
      </c>
    </row>
    <row r="76" spans="1:73" s="199" customFormat="1" ht="15.75" customHeight="1" outlineLevel="1">
      <c r="A76" s="132"/>
      <c r="B76" s="132"/>
      <c r="C76" s="66"/>
      <c r="D76" s="132"/>
      <c r="E76" s="132"/>
      <c r="F76" s="132"/>
      <c r="G76" s="132"/>
      <c r="H76" s="132"/>
      <c r="I76" s="132"/>
      <c r="J76" s="241"/>
      <c r="K76" s="132"/>
      <c r="L76" s="100"/>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row>
    <row r="77" spans="1:73" s="199" customFormat="1" ht="24.75" customHeight="1" outlineLevel="1">
      <c r="A77" s="132"/>
      <c r="B77" s="132"/>
      <c r="C77" s="142" t="s">
        <v>794</v>
      </c>
      <c r="D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row>
    <row r="78" spans="1:73" s="199" customFormat="1" ht="15.75" customHeight="1" outlineLevel="1">
      <c r="A78" s="132"/>
      <c r="B78" s="132"/>
      <c r="C78" s="24" t="s">
        <v>145</v>
      </c>
      <c r="D78" s="345" t="s">
        <v>6</v>
      </c>
      <c r="G78" s="132"/>
      <c r="H78" s="132"/>
      <c r="I78" s="132"/>
      <c r="J78" s="364">
        <v>11500</v>
      </c>
      <c r="K78" s="364">
        <v>9500</v>
      </c>
      <c r="L78" s="365">
        <v>6937.5</v>
      </c>
      <c r="M78" s="365">
        <v>3427.5</v>
      </c>
      <c r="N78" s="365">
        <v>2677.5</v>
      </c>
      <c r="O78" s="365">
        <v>2280</v>
      </c>
      <c r="P78" s="365">
        <v>8917.5</v>
      </c>
      <c r="Q78" s="365">
        <v>12900</v>
      </c>
      <c r="R78" s="365">
        <v>7650</v>
      </c>
      <c r="S78" s="365">
        <v>10650</v>
      </c>
      <c r="T78" s="365">
        <v>11400</v>
      </c>
      <c r="U78" s="365">
        <v>13650</v>
      </c>
      <c r="V78" s="365">
        <v>13875</v>
      </c>
      <c r="W78" s="365">
        <v>14254.5</v>
      </c>
      <c r="X78" s="365">
        <v>14488.59</v>
      </c>
      <c r="Y78" s="365">
        <v>14727.361800000001</v>
      </c>
      <c r="Z78" s="365">
        <v>14970.909036000001</v>
      </c>
      <c r="AA78" s="365">
        <v>15219.327216720001</v>
      </c>
      <c r="AB78" s="365">
        <v>15472.713761054401</v>
      </c>
      <c r="AC78" s="365">
        <v>15731.168036275489</v>
      </c>
      <c r="AD78" s="365">
        <v>15862.979716638243</v>
      </c>
      <c r="AE78" s="365">
        <v>15996.109513804626</v>
      </c>
      <c r="AF78" s="365">
        <v>16130.570608942673</v>
      </c>
      <c r="AG78" s="365">
        <v>16266.376315032099</v>
      </c>
      <c r="AH78" s="365">
        <v>16403.540078182421</v>
      </c>
      <c r="AI78" s="365">
        <v>16542.075478964245</v>
      </c>
      <c r="AJ78" s="365">
        <v>16681.996233753885</v>
      </c>
      <c r="AK78" s="365">
        <v>16823.316196091426</v>
      </c>
      <c r="AL78" s="365">
        <v>16966.04935805234</v>
      </c>
      <c r="AM78" s="365">
        <v>17110.209851632866</v>
      </c>
      <c r="AN78" s="365">
        <v>17255.811950149193</v>
      </c>
      <c r="AO78" s="365">
        <v>17402.870069650686</v>
      </c>
      <c r="AP78" s="365">
        <v>17551.398770347194</v>
      </c>
      <c r="AQ78" s="365">
        <v>17701.412758050665</v>
      </c>
      <c r="AR78" s="365">
        <v>17852.926885631172</v>
      </c>
      <c r="AS78" s="365">
        <v>18005.956154487481</v>
      </c>
      <c r="AT78" s="365">
        <v>18160.515716032358</v>
      </c>
      <c r="AU78" s="365">
        <v>18316.620873192682</v>
      </c>
      <c r="AV78" s="365">
        <v>18474.287081924609</v>
      </c>
      <c r="AW78" s="365">
        <v>18633.529952743855</v>
      </c>
      <c r="AX78" s="365">
        <v>18794.365252271295</v>
      </c>
      <c r="AY78" s="365">
        <v>18956.808904794008</v>
      </c>
      <c r="AZ78" s="365">
        <v>19120.87699384195</v>
      </c>
      <c r="BA78" s="365">
        <v>19286.585763780367</v>
      </c>
      <c r="BB78" s="365">
        <v>19453.951621418171</v>
      </c>
      <c r="BC78" s="365">
        <v>19622.991137632354</v>
      </c>
      <c r="BD78" s="365">
        <v>19793.721049008676</v>
      </c>
      <c r="BE78" s="365">
        <v>19966.158259498767</v>
      </c>
      <c r="BF78" s="365">
        <v>20140.319842093752</v>
      </c>
      <c r="BG78" s="365">
        <v>20316.223040514691</v>
      </c>
      <c r="BH78" s="365">
        <v>20493.885270919836</v>
      </c>
      <c r="BI78" s="365">
        <v>20673.324123629034</v>
      </c>
      <c r="BJ78" s="365">
        <v>20854.557364865326</v>
      </c>
      <c r="BK78" s="365">
        <v>21037.602938513977</v>
      </c>
      <c r="BL78" s="365">
        <v>21222.478967899122</v>
      </c>
      <c r="BM78" s="365">
        <v>21409.203757578107</v>
      </c>
      <c r="BN78" s="365">
        <v>21597.795795153892</v>
      </c>
      <c r="BO78" s="365">
        <v>21788.273753105434</v>
      </c>
      <c r="BP78" s="365">
        <v>0</v>
      </c>
      <c r="BQ78" s="365">
        <v>0</v>
      </c>
      <c r="BR78" s="365">
        <v>0</v>
      </c>
      <c r="BS78" s="365">
        <v>0</v>
      </c>
      <c r="BT78" s="365">
        <v>0</v>
      </c>
      <c r="BU78" s="365">
        <v>0</v>
      </c>
    </row>
    <row r="79" spans="1:73" s="199" customFormat="1" ht="15.75" customHeight="1" outlineLevel="1">
      <c r="A79" s="132"/>
      <c r="B79" s="132"/>
      <c r="C79" s="309" t="s">
        <v>456</v>
      </c>
      <c r="D79" s="345" t="s">
        <v>6</v>
      </c>
      <c r="E79" s="132"/>
      <c r="F79" s="132"/>
      <c r="G79" s="132"/>
      <c r="H79" s="132"/>
      <c r="I79" s="90">
        <v>10480.656490636484</v>
      </c>
      <c r="J79" s="364">
        <v>-2000</v>
      </c>
      <c r="K79" s="364">
        <v>-2562.5</v>
      </c>
      <c r="L79" s="364">
        <v>-3510</v>
      </c>
      <c r="M79" s="364">
        <v>-750</v>
      </c>
      <c r="N79" s="364">
        <v>-397.5</v>
      </c>
      <c r="O79" s="364">
        <v>6637.5</v>
      </c>
      <c r="P79" s="364">
        <v>3982.5</v>
      </c>
      <c r="Q79" s="364">
        <v>-5250</v>
      </c>
      <c r="R79" s="364">
        <v>3000</v>
      </c>
      <c r="S79" s="364">
        <v>750</v>
      </c>
      <c r="T79" s="364">
        <v>2250</v>
      </c>
      <c r="U79" s="364">
        <v>225</v>
      </c>
      <c r="V79" s="364">
        <v>379.5</v>
      </c>
      <c r="W79" s="364">
        <v>234.09000000000015</v>
      </c>
      <c r="X79" s="364">
        <v>238.77180000000044</v>
      </c>
      <c r="Y79" s="364">
        <v>243.54723600000034</v>
      </c>
      <c r="Z79" s="364">
        <v>248.41818072000024</v>
      </c>
      <c r="AA79" s="364">
        <v>253.38654433440024</v>
      </c>
      <c r="AB79" s="364">
        <v>258.4542752210873</v>
      </c>
      <c r="AC79" s="364">
        <v>131.81168036275449</v>
      </c>
      <c r="AD79" s="364">
        <v>133.12979716638256</v>
      </c>
      <c r="AE79" s="364">
        <v>134.46109513804731</v>
      </c>
      <c r="AF79" s="364">
        <v>135.80570608942617</v>
      </c>
      <c r="AG79" s="364">
        <v>137.16376315032176</v>
      </c>
      <c r="AH79" s="364">
        <v>138.53540078182414</v>
      </c>
      <c r="AI79" s="364">
        <v>139.92075478964034</v>
      </c>
      <c r="AJ79" s="364">
        <v>141.31996233754035</v>
      </c>
      <c r="AK79" s="364">
        <v>142.733161960914</v>
      </c>
      <c r="AL79" s="364">
        <v>144.16049358052624</v>
      </c>
      <c r="AM79" s="364">
        <v>145.60209851632681</v>
      </c>
      <c r="AN79" s="364">
        <v>147.05811950149291</v>
      </c>
      <c r="AO79" s="364">
        <v>148.52870069650817</v>
      </c>
      <c r="AP79" s="364">
        <v>150.01398770347078</v>
      </c>
      <c r="AQ79" s="364">
        <v>151.51412758050719</v>
      </c>
      <c r="AR79" s="364">
        <v>153.0292688563095</v>
      </c>
      <c r="AS79" s="364">
        <v>154.55956154487649</v>
      </c>
      <c r="AT79" s="364">
        <v>156.10515716032387</v>
      </c>
      <c r="AU79" s="364">
        <v>157.66620873192733</v>
      </c>
      <c r="AV79" s="364">
        <v>159.24287081924558</v>
      </c>
      <c r="AW79" s="364">
        <v>160.83529952743993</v>
      </c>
      <c r="AX79" s="364">
        <v>162.44365252271382</v>
      </c>
      <c r="AY79" s="364">
        <v>164.06808904794161</v>
      </c>
      <c r="AZ79" s="364">
        <v>165.70876993841739</v>
      </c>
      <c r="BA79" s="364">
        <v>167.36585763780386</v>
      </c>
      <c r="BB79" s="364">
        <v>169.0395162141831</v>
      </c>
      <c r="BC79" s="364">
        <v>170.72991137632198</v>
      </c>
      <c r="BD79" s="364">
        <v>172.43721049009037</v>
      </c>
      <c r="BE79" s="364">
        <v>174.16158259498479</v>
      </c>
      <c r="BF79" s="364">
        <v>175.90319842093959</v>
      </c>
      <c r="BG79" s="364">
        <v>177.66223040514524</v>
      </c>
      <c r="BH79" s="364">
        <v>179.43885270919782</v>
      </c>
      <c r="BI79" s="364">
        <v>181.23324123629209</v>
      </c>
      <c r="BJ79" s="364">
        <v>183.04557364865104</v>
      </c>
      <c r="BK79" s="364">
        <v>184.87602938514465</v>
      </c>
      <c r="BL79" s="364">
        <v>186.72478967898496</v>
      </c>
      <c r="BM79" s="364">
        <v>188.59203757578507</v>
      </c>
      <c r="BN79" s="364">
        <v>190.47795795154161</v>
      </c>
      <c r="BO79" s="364">
        <v>192.38273753105022</v>
      </c>
      <c r="BP79" s="364">
        <v>0</v>
      </c>
      <c r="BQ79" s="364">
        <v>0</v>
      </c>
      <c r="BR79" s="364">
        <v>0</v>
      </c>
      <c r="BS79" s="364">
        <v>0</v>
      </c>
      <c r="BT79" s="364">
        <v>0</v>
      </c>
      <c r="BU79" s="364">
        <v>0</v>
      </c>
    </row>
    <row r="80" spans="1:73" s="199" customFormat="1" ht="15.75" customHeight="1" outlineLevel="1" thickBot="1">
      <c r="A80" s="132"/>
      <c r="B80" s="132"/>
      <c r="C80" s="24" t="s">
        <v>154</v>
      </c>
      <c r="D80" s="345" t="s">
        <v>6</v>
      </c>
      <c r="E80" s="132"/>
      <c r="F80" s="132"/>
      <c r="G80" s="132"/>
      <c r="H80" s="132"/>
      <c r="I80" s="155">
        <v>11500</v>
      </c>
      <c r="J80" s="358">
        <v>9500</v>
      </c>
      <c r="K80" s="358">
        <v>6937.5</v>
      </c>
      <c r="L80" s="358">
        <v>3427.5</v>
      </c>
      <c r="M80" s="358">
        <v>2677.5</v>
      </c>
      <c r="N80" s="358">
        <v>2280</v>
      </c>
      <c r="O80" s="358">
        <v>8917.5</v>
      </c>
      <c r="P80" s="358">
        <v>12900</v>
      </c>
      <c r="Q80" s="358">
        <v>7650</v>
      </c>
      <c r="R80" s="358">
        <v>10650</v>
      </c>
      <c r="S80" s="358">
        <v>11400</v>
      </c>
      <c r="T80" s="358">
        <v>13650</v>
      </c>
      <c r="U80" s="358">
        <v>13875</v>
      </c>
      <c r="V80" s="358">
        <v>14254.5</v>
      </c>
      <c r="W80" s="358">
        <v>14488.59</v>
      </c>
      <c r="X80" s="358">
        <v>14727.361800000001</v>
      </c>
      <c r="Y80" s="358">
        <v>14970.909036000001</v>
      </c>
      <c r="Z80" s="358">
        <v>15219.327216720001</v>
      </c>
      <c r="AA80" s="358">
        <v>15472.713761054401</v>
      </c>
      <c r="AB80" s="358">
        <v>15731.168036275489</v>
      </c>
      <c r="AC80" s="358">
        <v>15862.979716638243</v>
      </c>
      <c r="AD80" s="358">
        <v>15996.109513804626</v>
      </c>
      <c r="AE80" s="358">
        <v>16130.570608942673</v>
      </c>
      <c r="AF80" s="358">
        <v>16266.376315032099</v>
      </c>
      <c r="AG80" s="358">
        <v>16403.540078182421</v>
      </c>
      <c r="AH80" s="358">
        <v>16542.075478964245</v>
      </c>
      <c r="AI80" s="358">
        <v>16681.996233753885</v>
      </c>
      <c r="AJ80" s="358">
        <v>16823.316196091426</v>
      </c>
      <c r="AK80" s="358">
        <v>16966.04935805234</v>
      </c>
      <c r="AL80" s="358">
        <v>17110.209851632866</v>
      </c>
      <c r="AM80" s="358">
        <v>17255.811950149193</v>
      </c>
      <c r="AN80" s="358">
        <v>17402.870069650686</v>
      </c>
      <c r="AO80" s="358">
        <v>17551.398770347194</v>
      </c>
      <c r="AP80" s="358">
        <v>17701.412758050665</v>
      </c>
      <c r="AQ80" s="358">
        <v>17852.926885631172</v>
      </c>
      <c r="AR80" s="358">
        <v>18005.956154487481</v>
      </c>
      <c r="AS80" s="358">
        <v>18160.515716032358</v>
      </c>
      <c r="AT80" s="358">
        <v>18316.620873192682</v>
      </c>
      <c r="AU80" s="358">
        <v>18474.287081924609</v>
      </c>
      <c r="AV80" s="358">
        <v>18633.529952743855</v>
      </c>
      <c r="AW80" s="358">
        <v>18794.365252271295</v>
      </c>
      <c r="AX80" s="358">
        <v>18956.808904794008</v>
      </c>
      <c r="AY80" s="358">
        <v>19120.87699384195</v>
      </c>
      <c r="AZ80" s="358">
        <v>19286.585763780367</v>
      </c>
      <c r="BA80" s="358">
        <v>19453.951621418171</v>
      </c>
      <c r="BB80" s="358">
        <v>19622.991137632354</v>
      </c>
      <c r="BC80" s="358">
        <v>19793.721049008676</v>
      </c>
      <c r="BD80" s="358">
        <v>19966.158259498767</v>
      </c>
      <c r="BE80" s="358">
        <v>20140.319842093752</v>
      </c>
      <c r="BF80" s="358">
        <v>20316.223040514691</v>
      </c>
      <c r="BG80" s="358">
        <v>20493.885270919836</v>
      </c>
      <c r="BH80" s="358">
        <v>20673.324123629034</v>
      </c>
      <c r="BI80" s="358">
        <v>20854.557364865326</v>
      </c>
      <c r="BJ80" s="358">
        <v>21037.602938513977</v>
      </c>
      <c r="BK80" s="358">
        <v>21222.478967899122</v>
      </c>
      <c r="BL80" s="358">
        <v>21409.203757578107</v>
      </c>
      <c r="BM80" s="358">
        <v>21597.795795153892</v>
      </c>
      <c r="BN80" s="358">
        <v>21788.273753105434</v>
      </c>
      <c r="BO80" s="358">
        <v>21980.656490636484</v>
      </c>
      <c r="BP80" s="358">
        <v>0</v>
      </c>
      <c r="BQ80" s="358">
        <v>0</v>
      </c>
      <c r="BR80" s="358">
        <v>0</v>
      </c>
      <c r="BS80" s="358">
        <v>0</v>
      </c>
      <c r="BT80" s="358">
        <v>0</v>
      </c>
      <c r="BU80" s="358">
        <v>0</v>
      </c>
    </row>
    <row r="81" spans="1:73" s="199" customFormat="1" ht="16.5" customHeight="1" outlineLevel="1" thickTop="1">
      <c r="A81" s="132"/>
      <c r="B81" s="132"/>
      <c r="C81" s="66"/>
      <c r="D81" s="190"/>
      <c r="E81" s="132"/>
      <c r="F81" s="132"/>
      <c r="G81" s="132"/>
      <c r="H81" s="132"/>
      <c r="I81" s="132"/>
      <c r="J81" s="132"/>
      <c r="K81" s="132"/>
      <c r="L81" s="100"/>
      <c r="M81" s="100"/>
      <c r="N81" s="100"/>
      <c r="O81" s="100"/>
      <c r="P81" s="100"/>
      <c r="Q81" s="100"/>
      <c r="R81" s="100"/>
      <c r="S81" s="100"/>
      <c r="T81" s="100"/>
      <c r="U81" s="100"/>
      <c r="V81" s="100"/>
      <c r="W81" s="100"/>
      <c r="X81" s="100"/>
      <c r="Y81" s="100"/>
      <c r="Z81" s="100"/>
      <c r="AA81" s="100"/>
      <c r="AB81" s="100"/>
      <c r="AC81" s="100"/>
      <c r="AD81" s="100"/>
      <c r="AE81" s="100"/>
      <c r="AF81" s="100"/>
      <c r="AG81" s="100"/>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row>
    <row r="82" spans="1:73" ht="16.5" customHeight="1">
      <c r="A82" s="132"/>
      <c r="B82" s="132"/>
      <c r="C82" s="132"/>
      <c r="D82" s="132"/>
      <c r="E82" s="132"/>
      <c r="F82" s="132"/>
      <c r="G82" s="132"/>
      <c r="H82" s="132"/>
      <c r="I82" s="132"/>
      <c r="J82" s="100"/>
      <c r="K82" s="100"/>
      <c r="L82" s="100"/>
      <c r="M82" s="100"/>
      <c r="N82" s="100"/>
      <c r="O82" s="100"/>
      <c r="P82" s="100"/>
      <c r="Q82" s="100"/>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row>
    <row r="83" spans="1:73" ht="16.5" customHeight="1">
      <c r="A83" s="132"/>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row>
    <row r="84" spans="1:73" ht="16.5" customHeight="1">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row>
    <row r="85" spans="1:73" ht="16.5" customHeight="1">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row>
    <row r="86" spans="1:73" ht="16.5" customHeight="1">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row>
    <row r="87" spans="1:73" ht="16.5" customHeight="1">
      <c r="A87" s="132"/>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row>
    <row r="88" spans="1:73" ht="16.5" customHeight="1">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row>
    <row r="89" spans="1:73" ht="16.5" customHeight="1">
      <c r="A89" s="132"/>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row>
    <row r="90" spans="1:73" ht="16.5" customHeight="1">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row>
    <row r="91" spans="1:73" ht="16.5" customHeight="1">
      <c r="A91" s="132"/>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row>
    <row r="92" spans="1:73" ht="16.5" customHeight="1">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row>
    <row r="93" spans="1:73" ht="16.5" customHeight="1">
      <c r="A93" s="132"/>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row>
    <row r="94" spans="1:73" ht="16.5" customHeight="1">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row>
    <row r="95" spans="1:73" ht="16.5" customHeight="1">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row>
    <row r="96" spans="1:73" ht="16.5" customHeight="1">
      <c r="A96" s="132"/>
      <c r="B96" s="132"/>
    </row>
    <row r="97" spans="1:2">
      <c r="A97" s="132"/>
      <c r="B97" s="132"/>
    </row>
  </sheetData>
  <phoneticPr fontId="46" type="noConversion"/>
  <conditionalFormatting sqref="K6:L6">
    <cfRule type="cellIs" dxfId="286" priority="80" stopIfTrue="1" operator="equal">
      <formula>1</formula>
    </cfRule>
  </conditionalFormatting>
  <conditionalFormatting sqref="J4">
    <cfRule type="expression" dxfId="285" priority="79" stopIfTrue="1">
      <formula>J$6=1</formula>
    </cfRule>
  </conditionalFormatting>
  <conditionalFormatting sqref="M6:Q6">
    <cfRule type="cellIs" dxfId="284" priority="78" stopIfTrue="1" operator="equal">
      <formula>1</formula>
    </cfRule>
  </conditionalFormatting>
  <conditionalFormatting sqref="J5">
    <cfRule type="expression" dxfId="283" priority="77" stopIfTrue="1">
      <formula>J$6=1</formula>
    </cfRule>
  </conditionalFormatting>
  <conditionalFormatting sqref="R6:BU6">
    <cfRule type="cellIs" dxfId="282" priority="75" stopIfTrue="1" operator="equal">
      <formula>1</formula>
    </cfRule>
  </conditionalFormatting>
  <conditionalFormatting sqref="J6:BU6">
    <cfRule type="cellIs" dxfId="281" priority="73" stopIfTrue="1" operator="equal">
      <formula>1</formula>
    </cfRule>
  </conditionalFormatting>
  <conditionalFormatting sqref="K4:BU4">
    <cfRule type="expression" dxfId="280" priority="72" stopIfTrue="1">
      <formula>K$6=1</formula>
    </cfRule>
  </conditionalFormatting>
  <conditionalFormatting sqref="L5:BU5">
    <cfRule type="expression" dxfId="279" priority="71" stopIfTrue="1">
      <formula>L$6=1</formula>
    </cfRule>
  </conditionalFormatting>
  <conditionalFormatting sqref="K5:BU5">
    <cfRule type="expression" dxfId="278" priority="70" stopIfTrue="1">
      <formula>K$6=1</formula>
    </cfRule>
  </conditionalFormatting>
  <conditionalFormatting sqref="J41 J43 J54:BU58 N53:BU53 J44:BU52">
    <cfRule type="expression" dxfId="277" priority="65" stopIfTrue="1">
      <formula>J$6=0</formula>
    </cfRule>
  </conditionalFormatting>
  <conditionalFormatting sqref="J53:BU53">
    <cfRule type="expression" dxfId="276" priority="61" stopIfTrue="1">
      <formula>J$6=0</formula>
    </cfRule>
  </conditionalFormatting>
  <conditionalFormatting sqref="J42">
    <cfRule type="expression" dxfId="275" priority="63" stopIfTrue="1">
      <formula>J$6=0</formula>
    </cfRule>
  </conditionalFormatting>
  <conditionalFormatting sqref="K41:BU41">
    <cfRule type="expression" dxfId="274" priority="59" stopIfTrue="1">
      <formula>K$6=0</formula>
    </cfRule>
  </conditionalFormatting>
  <conditionalFormatting sqref="K53:BU53">
    <cfRule type="expression" dxfId="273" priority="60" stopIfTrue="1">
      <formula>K$6=0</formula>
    </cfRule>
  </conditionalFormatting>
  <conditionalFormatting sqref="K42:BU42">
    <cfRule type="expression" dxfId="272" priority="58" stopIfTrue="1">
      <formula>K$6=0</formula>
    </cfRule>
  </conditionalFormatting>
  <conditionalFormatting sqref="K43:BU43">
    <cfRule type="expression" dxfId="271" priority="57" stopIfTrue="1">
      <formula>K$6=0</formula>
    </cfRule>
  </conditionalFormatting>
  <conditionalFormatting sqref="K11:BU11">
    <cfRule type="expression" dxfId="270" priority="50" stopIfTrue="1">
      <formula>K$6=0</formula>
    </cfRule>
  </conditionalFormatting>
  <conditionalFormatting sqref="K11:BU11">
    <cfRule type="expression" dxfId="269" priority="49" stopIfTrue="1">
      <formula>K$6=0</formula>
    </cfRule>
  </conditionalFormatting>
  <conditionalFormatting sqref="K12:BU12">
    <cfRule type="expression" dxfId="268" priority="48" stopIfTrue="1">
      <formula>K$6=0</formula>
    </cfRule>
  </conditionalFormatting>
  <conditionalFormatting sqref="K12:BU12">
    <cfRule type="expression" dxfId="267" priority="47" stopIfTrue="1">
      <formula>K$6=0</formula>
    </cfRule>
  </conditionalFormatting>
  <conditionalFormatting sqref="K13:BU13">
    <cfRule type="expression" dxfId="266" priority="46" stopIfTrue="1">
      <formula>K$6=0</formula>
    </cfRule>
  </conditionalFormatting>
  <conditionalFormatting sqref="K13:BU13">
    <cfRule type="expression" dxfId="265" priority="45" stopIfTrue="1">
      <formula>K$6=0</formula>
    </cfRule>
  </conditionalFormatting>
  <conditionalFormatting sqref="J18:BU18">
    <cfRule type="expression" dxfId="264" priority="44" stopIfTrue="1">
      <formula>J$6=0</formula>
    </cfRule>
  </conditionalFormatting>
  <conditionalFormatting sqref="J20:BU20">
    <cfRule type="expression" dxfId="263" priority="43" stopIfTrue="1">
      <formula>J$6=0</formula>
    </cfRule>
  </conditionalFormatting>
  <conditionalFormatting sqref="J22:BU22">
    <cfRule type="expression" dxfId="262" priority="42" stopIfTrue="1">
      <formula>J$6=0</formula>
    </cfRule>
  </conditionalFormatting>
  <conditionalFormatting sqref="L18:BU18">
    <cfRule type="expression" dxfId="261" priority="36" stopIfTrue="1">
      <formula>L$6=0</formula>
    </cfRule>
  </conditionalFormatting>
  <conditionalFormatting sqref="L20:BU20">
    <cfRule type="expression" dxfId="260" priority="35" stopIfTrue="1">
      <formula>L$6=0</formula>
    </cfRule>
  </conditionalFormatting>
  <conditionalFormatting sqref="L22:BU22">
    <cfRule type="expression" dxfId="259" priority="34" stopIfTrue="1">
      <formula>L$6=0</formula>
    </cfRule>
  </conditionalFormatting>
  <conditionalFormatting sqref="K18">
    <cfRule type="expression" dxfId="258" priority="32" stopIfTrue="1">
      <formula>K$6=0</formula>
    </cfRule>
  </conditionalFormatting>
  <conditionalFormatting sqref="K20">
    <cfRule type="expression" dxfId="257" priority="31" stopIfTrue="1">
      <formula>K$6=0</formula>
    </cfRule>
  </conditionalFormatting>
  <conditionalFormatting sqref="K22">
    <cfRule type="expression" dxfId="256" priority="30" stopIfTrue="1">
      <formula>K$6=0</formula>
    </cfRule>
  </conditionalFormatting>
  <conditionalFormatting sqref="K10:BU10">
    <cfRule type="expression" dxfId="255" priority="26" stopIfTrue="1">
      <formula>K$6=0</formula>
    </cfRule>
  </conditionalFormatting>
  <conditionalFormatting sqref="K10:BU10">
    <cfRule type="expression" dxfId="254" priority="25" stopIfTrue="1">
      <formula>K$6=0</formula>
    </cfRule>
  </conditionalFormatting>
  <conditionalFormatting sqref="J34:BU36">
    <cfRule type="expression" dxfId="253" priority="9" stopIfTrue="1">
      <formula>NOT($B34)</formula>
    </cfRule>
    <cfRule type="expression" dxfId="252" priority="10" stopIfTrue="1">
      <formula>J$6=0</formula>
    </cfRule>
  </conditionalFormatting>
  <conditionalFormatting sqref="E34">
    <cfRule type="expression" dxfId="251" priority="8">
      <formula>B34=1</formula>
    </cfRule>
  </conditionalFormatting>
  <conditionalFormatting sqref="E35">
    <cfRule type="expression" dxfId="250" priority="7">
      <formula>B35=1</formula>
    </cfRule>
  </conditionalFormatting>
  <conditionalFormatting sqref="E36">
    <cfRule type="expression" dxfId="249" priority="6">
      <formula>B36=1</formula>
    </cfRule>
  </conditionalFormatting>
  <conditionalFormatting sqref="J10:BU10">
    <cfRule type="expression" dxfId="248" priority="5" stopIfTrue="1">
      <formula>J$6=0</formula>
    </cfRule>
  </conditionalFormatting>
  <conditionalFormatting sqref="J11:BU11">
    <cfRule type="expression" dxfId="247" priority="4" stopIfTrue="1">
      <formula>J$6=0</formula>
    </cfRule>
  </conditionalFormatting>
  <conditionalFormatting sqref="J12:BU12">
    <cfRule type="expression" dxfId="246" priority="3" stopIfTrue="1">
      <formula>J$6=0</formula>
    </cfRule>
  </conditionalFormatting>
  <conditionalFormatting sqref="J13:BU13">
    <cfRule type="expression" dxfId="245" priority="2" stopIfTrue="1">
      <formula>J$6=0</formula>
    </cfRule>
  </conditionalFormatting>
  <conditionalFormatting sqref="D3">
    <cfRule type="cellIs" dxfId="244" priority="1" operator="notEqual">
      <formula>0</formula>
    </cfRule>
  </conditionalFormatting>
  <dataValidations disablePrompts="1" count="1">
    <dataValidation type="list" showInputMessage="1" showErrorMessage="1" errorTitle="Achtung" error="Bitte in Dropdownmenu wählen:_x000a_0 = Aus_x000a_1 = An" sqref="B34:B36" xr:uid="{00000000-0002-0000-0C00-000000000000}">
      <formula1>"0,1"</formula1>
    </dataValidation>
  </dataValidations>
  <hyperlinks>
    <hyperlink ref="E2" location="Index!A1" display="Zum Inhaltsverzeichnis" xr:uid="{00000000-0004-0000-0C00-000000000000}"/>
    <hyperlink ref="E3" location="Fehlerkontrolle" display="Zur Fehleranalyse" xr:uid="{00000000-0004-0000-0C00-000001000000}"/>
  </hyperlinks>
  <pageMargins left="0.39370078740157483" right="0.39370078740157483" top="0.39370078740157483" bottom="0.59055118110236227" header="0.31496062992125984" footer="0.31496062992125984"/>
  <pageSetup paperSize="9" scale="47" fitToWidth="6" orientation="landscape" r:id="rId1"/>
  <headerFooter>
    <oddFooter>&amp;C&amp;A&amp;R&amp;P von &amp;N</oddFooter>
  </headerFooter>
  <colBreaks count="4" manualBreakCount="4">
    <brk id="21" max="65" man="1"/>
    <brk id="33" max="65" man="1"/>
    <brk id="45" max="65" man="1"/>
    <brk id="57" max="6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ersonal">
    <tabColor rgb="FFFFFF00"/>
  </sheetPr>
  <dimension ref="A1:NE132"/>
  <sheetViews>
    <sheetView showGridLines="0" zoomScale="130" zoomScaleNormal="130" workbookViewId="0">
      <pane xSplit="9" ySplit="6" topLeftCell="J7" activePane="bottomRight" state="frozenSplit"/>
      <selection pane="topRight" activeCell="J1" sqref="J1"/>
      <selection pane="bottomLeft" activeCell="A8" sqref="A8"/>
      <selection pane="bottomRight" activeCell="J7" sqref="J7"/>
    </sheetView>
  </sheetViews>
  <sheetFormatPr baseColWidth="10" defaultColWidth="0" defaultRowHeight="12.75" outlineLevelRow="1"/>
  <cols>
    <col min="1" max="2" width="4.140625" style="123" customWidth="1"/>
    <col min="3" max="3" width="38.42578125" style="123" customWidth="1"/>
    <col min="4" max="4" width="13" style="123" customWidth="1"/>
    <col min="5" max="5" width="12" style="123" customWidth="1"/>
    <col min="6" max="7" width="10.85546875" style="123" customWidth="1"/>
    <col min="8" max="8" width="9.85546875" style="123" customWidth="1"/>
    <col min="9" max="9" width="12.42578125" style="123" customWidth="1"/>
    <col min="10" max="73" width="11.42578125" style="123" customWidth="1"/>
    <col min="74" max="369" width="0" style="123" hidden="1" customWidth="1"/>
    <col min="370" max="16384" width="11.42578125" style="123" hidden="1"/>
  </cols>
  <sheetData>
    <row r="1" spans="1:73" ht="20.25">
      <c r="A1" s="42" t="s">
        <v>252</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row>
    <row r="2" spans="1:73" ht="17.25" customHeight="1">
      <c r="A2" s="135"/>
      <c r="B2" s="135"/>
      <c r="C2" s="253" t="str">
        <f>Timing!C2</f>
        <v>Modell: Fiktive 5 Jahres-Finanzplanung</v>
      </c>
      <c r="D2" s="253"/>
      <c r="E2" s="260" t="s">
        <v>180</v>
      </c>
      <c r="F2" s="135"/>
      <c r="G2" s="135"/>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row>
    <row r="3" spans="1:73" ht="17.25" customHeight="1">
      <c r="A3" s="135"/>
      <c r="B3" s="135"/>
      <c r="C3" s="253" t="s">
        <v>745</v>
      </c>
      <c r="D3" s="48">
        <v>0</v>
      </c>
      <c r="E3" s="260" t="s">
        <v>181</v>
      </c>
      <c r="F3" s="135"/>
      <c r="G3" s="261"/>
      <c r="H3" s="261"/>
      <c r="I3" s="257"/>
      <c r="J3" s="262"/>
      <c r="K3" s="227"/>
      <c r="L3" s="262"/>
      <c r="M3" s="227"/>
      <c r="N3" s="262"/>
      <c r="O3" s="227"/>
      <c r="P3" s="262"/>
      <c r="Q3" s="227"/>
      <c r="R3" s="262"/>
      <c r="S3" s="227"/>
      <c r="T3" s="262"/>
      <c r="U3" s="227"/>
      <c r="V3" s="262"/>
      <c r="W3" s="227"/>
      <c r="X3" s="262"/>
      <c r="Y3" s="227"/>
      <c r="Z3" s="262"/>
      <c r="AA3" s="227"/>
      <c r="AB3" s="262"/>
      <c r="AC3" s="227"/>
      <c r="AD3" s="262"/>
      <c r="AE3" s="227"/>
      <c r="AF3" s="262"/>
      <c r="AG3" s="227"/>
      <c r="AH3" s="262"/>
      <c r="AI3" s="227"/>
      <c r="AJ3" s="262"/>
      <c r="AK3" s="227"/>
      <c r="AL3" s="262"/>
      <c r="AM3" s="227"/>
      <c r="AN3" s="262"/>
      <c r="AO3" s="227"/>
      <c r="AP3" s="262"/>
      <c r="AQ3" s="227"/>
      <c r="AR3" s="262"/>
      <c r="AS3" s="227"/>
      <c r="AT3" s="262"/>
      <c r="AU3" s="227"/>
      <c r="AV3" s="262"/>
      <c r="AW3" s="227"/>
      <c r="AX3" s="262"/>
      <c r="AY3" s="227"/>
      <c r="AZ3" s="262"/>
      <c r="BA3" s="227"/>
      <c r="BB3" s="262"/>
      <c r="BC3" s="227"/>
      <c r="BD3" s="262"/>
      <c r="BE3" s="227"/>
      <c r="BF3" s="262"/>
      <c r="BG3" s="227"/>
      <c r="BH3" s="262"/>
      <c r="BI3" s="227"/>
      <c r="BJ3" s="262"/>
      <c r="BK3" s="227"/>
      <c r="BL3" s="262"/>
      <c r="BM3" s="227"/>
      <c r="BN3" s="262"/>
      <c r="BO3" s="262"/>
      <c r="BP3" s="262"/>
      <c r="BQ3" s="262"/>
      <c r="BR3" s="262"/>
      <c r="BS3" s="262"/>
      <c r="BT3" s="262"/>
      <c r="BU3" s="262"/>
    </row>
    <row r="4" spans="1:73" ht="17.25" customHeight="1">
      <c r="A4" s="135"/>
      <c r="B4" s="254"/>
      <c r="C4" s="255" t="s">
        <v>118</v>
      </c>
      <c r="D4" s="258"/>
      <c r="E4" s="258"/>
      <c r="F4" s="258"/>
      <c r="G4" s="259"/>
      <c r="H4" s="257"/>
      <c r="I4" s="257"/>
      <c r="J4" s="369">
        <v>44621</v>
      </c>
      <c r="K4" s="369">
        <v>44652</v>
      </c>
      <c r="L4" s="369">
        <v>44682</v>
      </c>
      <c r="M4" s="369">
        <v>44713</v>
      </c>
      <c r="N4" s="369">
        <v>44743</v>
      </c>
      <c r="O4" s="369">
        <v>44774</v>
      </c>
      <c r="P4" s="369">
        <v>44805</v>
      </c>
      <c r="Q4" s="369">
        <v>44835</v>
      </c>
      <c r="R4" s="369">
        <v>44866</v>
      </c>
      <c r="S4" s="369">
        <v>44896</v>
      </c>
      <c r="T4" s="369">
        <v>44927</v>
      </c>
      <c r="U4" s="369">
        <v>44958</v>
      </c>
      <c r="V4" s="369">
        <v>44986</v>
      </c>
      <c r="W4" s="369">
        <v>45017</v>
      </c>
      <c r="X4" s="369">
        <v>45047</v>
      </c>
      <c r="Y4" s="369">
        <v>45078</v>
      </c>
      <c r="Z4" s="369">
        <v>45108</v>
      </c>
      <c r="AA4" s="369">
        <v>45139</v>
      </c>
      <c r="AB4" s="369">
        <v>45170</v>
      </c>
      <c r="AC4" s="369">
        <v>45200</v>
      </c>
      <c r="AD4" s="369">
        <v>45231</v>
      </c>
      <c r="AE4" s="369">
        <v>45261</v>
      </c>
      <c r="AF4" s="369">
        <v>45292</v>
      </c>
      <c r="AG4" s="369">
        <v>45323</v>
      </c>
      <c r="AH4" s="369">
        <v>45352</v>
      </c>
      <c r="AI4" s="369">
        <v>45383</v>
      </c>
      <c r="AJ4" s="369">
        <v>45413</v>
      </c>
      <c r="AK4" s="369">
        <v>45444</v>
      </c>
      <c r="AL4" s="369">
        <v>45474</v>
      </c>
      <c r="AM4" s="369">
        <v>45505</v>
      </c>
      <c r="AN4" s="369">
        <v>45536</v>
      </c>
      <c r="AO4" s="369">
        <v>45566</v>
      </c>
      <c r="AP4" s="369">
        <v>45597</v>
      </c>
      <c r="AQ4" s="369">
        <v>45627</v>
      </c>
      <c r="AR4" s="369">
        <v>45658</v>
      </c>
      <c r="AS4" s="369">
        <v>45689</v>
      </c>
      <c r="AT4" s="369">
        <v>45717</v>
      </c>
      <c r="AU4" s="369">
        <v>45748</v>
      </c>
      <c r="AV4" s="369">
        <v>45778</v>
      </c>
      <c r="AW4" s="369">
        <v>45809</v>
      </c>
      <c r="AX4" s="369">
        <v>45839</v>
      </c>
      <c r="AY4" s="369">
        <v>45870</v>
      </c>
      <c r="AZ4" s="369">
        <v>45901</v>
      </c>
      <c r="BA4" s="369">
        <v>45931</v>
      </c>
      <c r="BB4" s="369">
        <v>45962</v>
      </c>
      <c r="BC4" s="369">
        <v>45992</v>
      </c>
      <c r="BD4" s="369">
        <v>46023</v>
      </c>
      <c r="BE4" s="369">
        <v>46054</v>
      </c>
      <c r="BF4" s="369">
        <v>46082</v>
      </c>
      <c r="BG4" s="369">
        <v>46113</v>
      </c>
      <c r="BH4" s="369">
        <v>46143</v>
      </c>
      <c r="BI4" s="369">
        <v>46174</v>
      </c>
      <c r="BJ4" s="369">
        <v>46204</v>
      </c>
      <c r="BK4" s="369">
        <v>46235</v>
      </c>
      <c r="BL4" s="369">
        <v>46266</v>
      </c>
      <c r="BM4" s="369">
        <v>46296</v>
      </c>
      <c r="BN4" s="369">
        <v>46327</v>
      </c>
      <c r="BO4" s="369">
        <v>46357</v>
      </c>
      <c r="BP4" s="369">
        <v>46388</v>
      </c>
      <c r="BQ4" s="369">
        <v>46419</v>
      </c>
      <c r="BR4" s="369">
        <v>46447</v>
      </c>
      <c r="BS4" s="369">
        <v>46478</v>
      </c>
      <c r="BT4" s="369">
        <v>46508</v>
      </c>
      <c r="BU4" s="369">
        <v>46539</v>
      </c>
    </row>
    <row r="5" spans="1:73" ht="17.25" customHeight="1">
      <c r="A5" s="135"/>
      <c r="B5" s="135"/>
      <c r="C5" s="255" t="s">
        <v>119</v>
      </c>
      <c r="D5" s="81" t="s">
        <v>120</v>
      </c>
      <c r="E5" s="11" t="s">
        <v>121</v>
      </c>
      <c r="F5" s="258"/>
      <c r="G5" s="259"/>
      <c r="H5" s="257"/>
      <c r="I5" s="86">
        <v>44620</v>
      </c>
      <c r="J5" s="370">
        <v>44651</v>
      </c>
      <c r="K5" s="370">
        <v>44681</v>
      </c>
      <c r="L5" s="370">
        <v>44712</v>
      </c>
      <c r="M5" s="370">
        <v>44742</v>
      </c>
      <c r="N5" s="370">
        <v>44773</v>
      </c>
      <c r="O5" s="370">
        <v>44804</v>
      </c>
      <c r="P5" s="370">
        <v>44834</v>
      </c>
      <c r="Q5" s="370">
        <v>44865</v>
      </c>
      <c r="R5" s="370">
        <v>44895</v>
      </c>
      <c r="S5" s="370">
        <v>44926</v>
      </c>
      <c r="T5" s="370">
        <v>44957</v>
      </c>
      <c r="U5" s="370">
        <v>44985</v>
      </c>
      <c r="V5" s="370">
        <v>45016</v>
      </c>
      <c r="W5" s="370">
        <v>45046</v>
      </c>
      <c r="X5" s="370">
        <v>45077</v>
      </c>
      <c r="Y5" s="370">
        <v>45107</v>
      </c>
      <c r="Z5" s="370">
        <v>45138</v>
      </c>
      <c r="AA5" s="370">
        <v>45169</v>
      </c>
      <c r="AB5" s="370">
        <v>45199</v>
      </c>
      <c r="AC5" s="370">
        <v>45230</v>
      </c>
      <c r="AD5" s="370">
        <v>45260</v>
      </c>
      <c r="AE5" s="370">
        <v>45291</v>
      </c>
      <c r="AF5" s="370">
        <v>45322</v>
      </c>
      <c r="AG5" s="370">
        <v>45351</v>
      </c>
      <c r="AH5" s="370">
        <v>45382</v>
      </c>
      <c r="AI5" s="370">
        <v>45412</v>
      </c>
      <c r="AJ5" s="370">
        <v>45443</v>
      </c>
      <c r="AK5" s="370">
        <v>45473</v>
      </c>
      <c r="AL5" s="370">
        <v>45504</v>
      </c>
      <c r="AM5" s="370">
        <v>45535</v>
      </c>
      <c r="AN5" s="370">
        <v>45565</v>
      </c>
      <c r="AO5" s="370">
        <v>45596</v>
      </c>
      <c r="AP5" s="370">
        <v>45626</v>
      </c>
      <c r="AQ5" s="370">
        <v>45657</v>
      </c>
      <c r="AR5" s="370">
        <v>45688</v>
      </c>
      <c r="AS5" s="370">
        <v>45716</v>
      </c>
      <c r="AT5" s="370">
        <v>45747</v>
      </c>
      <c r="AU5" s="370">
        <v>45777</v>
      </c>
      <c r="AV5" s="370">
        <v>45808</v>
      </c>
      <c r="AW5" s="370">
        <v>45838</v>
      </c>
      <c r="AX5" s="370">
        <v>45869</v>
      </c>
      <c r="AY5" s="370">
        <v>45900</v>
      </c>
      <c r="AZ5" s="370">
        <v>45930</v>
      </c>
      <c r="BA5" s="370">
        <v>45961</v>
      </c>
      <c r="BB5" s="370">
        <v>45991</v>
      </c>
      <c r="BC5" s="370">
        <v>46022</v>
      </c>
      <c r="BD5" s="370">
        <v>46053</v>
      </c>
      <c r="BE5" s="370">
        <v>46081</v>
      </c>
      <c r="BF5" s="370">
        <v>46112</v>
      </c>
      <c r="BG5" s="370">
        <v>46142</v>
      </c>
      <c r="BH5" s="370">
        <v>46173</v>
      </c>
      <c r="BI5" s="370">
        <v>46203</v>
      </c>
      <c r="BJ5" s="370">
        <v>46234</v>
      </c>
      <c r="BK5" s="370">
        <v>46265</v>
      </c>
      <c r="BL5" s="370">
        <v>46295</v>
      </c>
      <c r="BM5" s="370">
        <v>46326</v>
      </c>
      <c r="BN5" s="370">
        <v>46356</v>
      </c>
      <c r="BO5" s="370">
        <v>46387</v>
      </c>
      <c r="BP5" s="370">
        <v>46418</v>
      </c>
      <c r="BQ5" s="370">
        <v>46446</v>
      </c>
      <c r="BR5" s="370">
        <v>46477</v>
      </c>
      <c r="BS5" s="370">
        <v>46507</v>
      </c>
      <c r="BT5" s="370">
        <v>46538</v>
      </c>
      <c r="BU5" s="370">
        <v>46568</v>
      </c>
    </row>
    <row r="6" spans="1:73" ht="17.25" customHeight="1">
      <c r="A6" s="256"/>
      <c r="B6" s="256"/>
      <c r="C6" s="257" t="s">
        <v>223</v>
      </c>
      <c r="D6" s="371">
        <v>44621</v>
      </c>
      <c r="E6" s="371">
        <v>46387</v>
      </c>
      <c r="F6" s="257"/>
      <c r="G6" s="259"/>
      <c r="H6" s="257"/>
      <c r="I6" s="88">
        <v>58</v>
      </c>
      <c r="J6" s="30">
        <v>1</v>
      </c>
      <c r="K6" s="30">
        <v>1</v>
      </c>
      <c r="L6" s="30">
        <v>1</v>
      </c>
      <c r="M6" s="30">
        <v>1</v>
      </c>
      <c r="N6" s="30">
        <v>1</v>
      </c>
      <c r="O6" s="30">
        <v>1</v>
      </c>
      <c r="P6" s="30">
        <v>1</v>
      </c>
      <c r="Q6" s="30">
        <v>1</v>
      </c>
      <c r="R6" s="30">
        <v>1</v>
      </c>
      <c r="S6" s="30">
        <v>1</v>
      </c>
      <c r="T6" s="30">
        <v>1</v>
      </c>
      <c r="U6" s="30">
        <v>1</v>
      </c>
      <c r="V6" s="30">
        <v>1</v>
      </c>
      <c r="W6" s="30">
        <v>1</v>
      </c>
      <c r="X6" s="30">
        <v>1</v>
      </c>
      <c r="Y6" s="30">
        <v>1</v>
      </c>
      <c r="Z6" s="30">
        <v>1</v>
      </c>
      <c r="AA6" s="30">
        <v>1</v>
      </c>
      <c r="AB6" s="30">
        <v>1</v>
      </c>
      <c r="AC6" s="30">
        <v>1</v>
      </c>
      <c r="AD6" s="30">
        <v>1</v>
      </c>
      <c r="AE6" s="30">
        <v>1</v>
      </c>
      <c r="AF6" s="30">
        <v>1</v>
      </c>
      <c r="AG6" s="30">
        <v>1</v>
      </c>
      <c r="AH6" s="30">
        <v>1</v>
      </c>
      <c r="AI6" s="30">
        <v>1</v>
      </c>
      <c r="AJ6" s="30">
        <v>1</v>
      </c>
      <c r="AK6" s="30">
        <v>1</v>
      </c>
      <c r="AL6" s="30">
        <v>1</v>
      </c>
      <c r="AM6" s="30">
        <v>1</v>
      </c>
      <c r="AN6" s="30">
        <v>1</v>
      </c>
      <c r="AO6" s="30">
        <v>1</v>
      </c>
      <c r="AP6" s="30">
        <v>1</v>
      </c>
      <c r="AQ6" s="30">
        <v>1</v>
      </c>
      <c r="AR6" s="30">
        <v>1</v>
      </c>
      <c r="AS6" s="30">
        <v>1</v>
      </c>
      <c r="AT6" s="30">
        <v>1</v>
      </c>
      <c r="AU6" s="30">
        <v>1</v>
      </c>
      <c r="AV6" s="30">
        <v>1</v>
      </c>
      <c r="AW6" s="30">
        <v>1</v>
      </c>
      <c r="AX6" s="30">
        <v>1</v>
      </c>
      <c r="AY6" s="30">
        <v>1</v>
      </c>
      <c r="AZ6" s="30">
        <v>1</v>
      </c>
      <c r="BA6" s="30">
        <v>1</v>
      </c>
      <c r="BB6" s="30">
        <v>1</v>
      </c>
      <c r="BC6" s="30">
        <v>1</v>
      </c>
      <c r="BD6" s="30">
        <v>1</v>
      </c>
      <c r="BE6" s="30">
        <v>1</v>
      </c>
      <c r="BF6" s="30">
        <v>1</v>
      </c>
      <c r="BG6" s="30">
        <v>1</v>
      </c>
      <c r="BH6" s="30">
        <v>1</v>
      </c>
      <c r="BI6" s="30">
        <v>1</v>
      </c>
      <c r="BJ6" s="30">
        <v>1</v>
      </c>
      <c r="BK6" s="30">
        <v>1</v>
      </c>
      <c r="BL6" s="30">
        <v>1</v>
      </c>
      <c r="BM6" s="30">
        <v>1</v>
      </c>
      <c r="BN6" s="30">
        <v>1</v>
      </c>
      <c r="BO6" s="30">
        <v>1</v>
      </c>
      <c r="BP6" s="30">
        <v>0</v>
      </c>
      <c r="BQ6" s="30">
        <v>0</v>
      </c>
      <c r="BR6" s="30">
        <v>0</v>
      </c>
      <c r="BS6" s="30">
        <v>0</v>
      </c>
      <c r="BT6" s="30">
        <v>0</v>
      </c>
      <c r="BU6" s="30">
        <v>0</v>
      </c>
    </row>
    <row r="7" spans="1:73" ht="20.25">
      <c r="A7" s="132"/>
      <c r="B7" s="132"/>
      <c r="C7" s="142" t="s">
        <v>122</v>
      </c>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row>
    <row r="8" spans="1:73">
      <c r="A8" s="132"/>
      <c r="B8" s="132"/>
      <c r="C8" s="132" t="s">
        <v>124</v>
      </c>
      <c r="D8" s="297" t="s">
        <v>125</v>
      </c>
      <c r="E8" s="132"/>
      <c r="F8" s="132"/>
      <c r="G8" s="132"/>
      <c r="H8" s="132"/>
      <c r="I8" s="132"/>
      <c r="J8" s="132">
        <v>2022</v>
      </c>
      <c r="K8" s="132">
        <v>2022</v>
      </c>
      <c r="L8" s="132">
        <v>2022</v>
      </c>
      <c r="M8" s="132">
        <v>2022</v>
      </c>
      <c r="N8" s="132">
        <v>2022</v>
      </c>
      <c r="O8" s="132">
        <v>2022</v>
      </c>
      <c r="P8" s="132">
        <v>2022</v>
      </c>
      <c r="Q8" s="132">
        <v>2022</v>
      </c>
      <c r="R8" s="132">
        <v>2022</v>
      </c>
      <c r="S8" s="132">
        <v>2022</v>
      </c>
      <c r="T8" s="132">
        <v>2023</v>
      </c>
      <c r="U8" s="132">
        <v>2023</v>
      </c>
      <c r="V8" s="132">
        <v>2023</v>
      </c>
      <c r="W8" s="132">
        <v>2023</v>
      </c>
      <c r="X8" s="132">
        <v>2023</v>
      </c>
      <c r="Y8" s="132">
        <v>2023</v>
      </c>
      <c r="Z8" s="132">
        <v>2023</v>
      </c>
      <c r="AA8" s="132">
        <v>2023</v>
      </c>
      <c r="AB8" s="132">
        <v>2023</v>
      </c>
      <c r="AC8" s="132">
        <v>2023</v>
      </c>
      <c r="AD8" s="132">
        <v>2023</v>
      </c>
      <c r="AE8" s="132">
        <v>2023</v>
      </c>
      <c r="AF8" s="132">
        <v>2024</v>
      </c>
      <c r="AG8" s="132">
        <v>2024</v>
      </c>
      <c r="AH8" s="132">
        <v>2024</v>
      </c>
      <c r="AI8" s="132">
        <v>2024</v>
      </c>
      <c r="AJ8" s="132">
        <v>2024</v>
      </c>
      <c r="AK8" s="132">
        <v>2024</v>
      </c>
      <c r="AL8" s="132">
        <v>2024</v>
      </c>
      <c r="AM8" s="132">
        <v>2024</v>
      </c>
      <c r="AN8" s="132">
        <v>2024</v>
      </c>
      <c r="AO8" s="132">
        <v>2024</v>
      </c>
      <c r="AP8" s="132">
        <v>2024</v>
      </c>
      <c r="AQ8" s="132">
        <v>2024</v>
      </c>
      <c r="AR8" s="132">
        <v>2025</v>
      </c>
      <c r="AS8" s="132">
        <v>2025</v>
      </c>
      <c r="AT8" s="132">
        <v>2025</v>
      </c>
      <c r="AU8" s="132">
        <v>2025</v>
      </c>
      <c r="AV8" s="132">
        <v>2025</v>
      </c>
      <c r="AW8" s="132">
        <v>2025</v>
      </c>
      <c r="AX8" s="132">
        <v>2025</v>
      </c>
      <c r="AY8" s="132">
        <v>2025</v>
      </c>
      <c r="AZ8" s="132">
        <v>2025</v>
      </c>
      <c r="BA8" s="132">
        <v>2025</v>
      </c>
      <c r="BB8" s="132">
        <v>2025</v>
      </c>
      <c r="BC8" s="132">
        <v>2025</v>
      </c>
      <c r="BD8" s="132">
        <v>2026</v>
      </c>
      <c r="BE8" s="132">
        <v>2026</v>
      </c>
      <c r="BF8" s="132">
        <v>2026</v>
      </c>
      <c r="BG8" s="132">
        <v>2026</v>
      </c>
      <c r="BH8" s="132">
        <v>2026</v>
      </c>
      <c r="BI8" s="132">
        <v>2026</v>
      </c>
      <c r="BJ8" s="132">
        <v>2026</v>
      </c>
      <c r="BK8" s="132">
        <v>2026</v>
      </c>
      <c r="BL8" s="132">
        <v>2026</v>
      </c>
      <c r="BM8" s="132">
        <v>2026</v>
      </c>
      <c r="BN8" s="132">
        <v>2026</v>
      </c>
      <c r="BO8" s="132">
        <v>2026</v>
      </c>
      <c r="BP8" s="132">
        <v>2027</v>
      </c>
      <c r="BQ8" s="132">
        <v>2027</v>
      </c>
      <c r="BR8" s="132">
        <v>2027</v>
      </c>
      <c r="BS8" s="132">
        <v>2027</v>
      </c>
      <c r="BT8" s="132">
        <v>2027</v>
      </c>
      <c r="BU8" s="132">
        <v>2027</v>
      </c>
    </row>
    <row r="9" spans="1:73" s="199" customFormat="1" ht="12" customHeight="1">
      <c r="A9" s="132"/>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row>
    <row r="10" spans="1:73" ht="21.75" customHeight="1" thickBot="1">
      <c r="A10" s="333"/>
      <c r="B10" s="1"/>
      <c r="C10" s="1" t="s">
        <v>262</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row>
    <row r="11" spans="1:73" ht="17.25" customHeight="1" outlineLevel="1">
      <c r="A11" s="37"/>
      <c r="B11" s="37"/>
      <c r="C11" s="319"/>
      <c r="D11" s="297"/>
      <c r="E11" s="37"/>
      <c r="F11" s="37"/>
      <c r="G11" s="37"/>
      <c r="H11" s="37"/>
      <c r="I11" s="37"/>
      <c r="J11" s="37"/>
      <c r="K11" s="37"/>
      <c r="L11" s="37"/>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row>
    <row r="12" spans="1:73" ht="15" outlineLevel="1">
      <c r="A12" s="37"/>
      <c r="B12" s="37"/>
      <c r="C12" s="320" t="s">
        <v>555</v>
      </c>
      <c r="D12" s="297"/>
      <c r="E12" s="296" t="s">
        <v>566</v>
      </c>
      <c r="F12" s="296" t="s">
        <v>421</v>
      </c>
      <c r="G12" s="37"/>
      <c r="H12" s="321" t="s">
        <v>565</v>
      </c>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7"/>
      <c r="AR12" s="37"/>
      <c r="AS12" s="37"/>
      <c r="AT12" s="37"/>
      <c r="AU12" s="37"/>
      <c r="AV12" s="37"/>
      <c r="AW12" s="37"/>
      <c r="AX12" s="37"/>
      <c r="AY12" s="37"/>
      <c r="AZ12" s="37"/>
      <c r="BA12" s="37"/>
      <c r="BB12" s="37"/>
      <c r="BC12" s="37"/>
      <c r="BD12" s="37"/>
      <c r="BE12" s="37"/>
      <c r="BF12" s="37"/>
      <c r="BG12" s="37"/>
      <c r="BH12" s="37"/>
      <c r="BI12" s="37"/>
      <c r="BJ12" s="37"/>
      <c r="BK12" s="37"/>
      <c r="BL12" s="37"/>
      <c r="BM12" s="37"/>
      <c r="BN12" s="37"/>
      <c r="BO12" s="37"/>
      <c r="BP12" s="37"/>
      <c r="BQ12" s="37"/>
      <c r="BR12" s="37"/>
      <c r="BS12" s="37"/>
      <c r="BT12" s="37"/>
      <c r="BU12" s="37"/>
    </row>
    <row r="13" spans="1:73" outlineLevel="1">
      <c r="A13" s="37"/>
      <c r="B13" s="37"/>
      <c r="C13" s="307" t="s">
        <v>556</v>
      </c>
      <c r="D13" s="92" t="s">
        <v>212</v>
      </c>
      <c r="E13" s="310" t="s">
        <v>572</v>
      </c>
      <c r="F13" s="109">
        <v>0.2</v>
      </c>
      <c r="G13" s="37"/>
      <c r="H13" s="322" t="s">
        <v>812</v>
      </c>
      <c r="I13" s="37"/>
      <c r="J13" s="313">
        <v>1</v>
      </c>
      <c r="K13" s="313">
        <v>1</v>
      </c>
      <c r="L13" s="313">
        <v>1</v>
      </c>
      <c r="M13" s="313">
        <v>1</v>
      </c>
      <c r="N13" s="313">
        <v>1</v>
      </c>
      <c r="O13" s="313">
        <v>1</v>
      </c>
      <c r="P13" s="313">
        <v>1</v>
      </c>
      <c r="Q13" s="313">
        <v>1</v>
      </c>
      <c r="R13" s="313">
        <v>1</v>
      </c>
      <c r="S13" s="313">
        <v>1</v>
      </c>
      <c r="T13" s="313">
        <v>1</v>
      </c>
      <c r="U13" s="313">
        <v>1</v>
      </c>
      <c r="V13" s="313">
        <v>1</v>
      </c>
      <c r="W13" s="313">
        <v>1</v>
      </c>
      <c r="X13" s="313">
        <v>1</v>
      </c>
      <c r="Y13" s="313">
        <v>1</v>
      </c>
      <c r="Z13" s="313">
        <v>1</v>
      </c>
      <c r="AA13" s="313">
        <v>1</v>
      </c>
      <c r="AB13" s="313">
        <v>1</v>
      </c>
      <c r="AC13" s="313">
        <v>1</v>
      </c>
      <c r="AD13" s="313">
        <v>1</v>
      </c>
      <c r="AE13" s="313">
        <v>1</v>
      </c>
      <c r="AF13" s="313">
        <v>1</v>
      </c>
      <c r="AG13" s="313">
        <v>1</v>
      </c>
      <c r="AH13" s="313">
        <v>1</v>
      </c>
      <c r="AI13" s="313">
        <v>1</v>
      </c>
      <c r="AJ13" s="313">
        <v>1</v>
      </c>
      <c r="AK13" s="313">
        <v>1</v>
      </c>
      <c r="AL13" s="313">
        <v>1</v>
      </c>
      <c r="AM13" s="313">
        <v>1</v>
      </c>
      <c r="AN13" s="313">
        <v>1</v>
      </c>
      <c r="AO13" s="313">
        <v>1</v>
      </c>
      <c r="AP13" s="313">
        <v>1</v>
      </c>
      <c r="AQ13" s="313">
        <v>1</v>
      </c>
      <c r="AR13" s="313">
        <v>1</v>
      </c>
      <c r="AS13" s="313">
        <v>1</v>
      </c>
      <c r="AT13" s="313">
        <v>1</v>
      </c>
      <c r="AU13" s="313">
        <v>1</v>
      </c>
      <c r="AV13" s="313">
        <v>1</v>
      </c>
      <c r="AW13" s="313">
        <v>1</v>
      </c>
      <c r="AX13" s="313">
        <v>1</v>
      </c>
      <c r="AY13" s="313">
        <v>1</v>
      </c>
      <c r="AZ13" s="313">
        <v>1</v>
      </c>
      <c r="BA13" s="313">
        <v>1</v>
      </c>
      <c r="BB13" s="313">
        <v>1</v>
      </c>
      <c r="BC13" s="313">
        <v>1</v>
      </c>
      <c r="BD13" s="313">
        <v>1</v>
      </c>
      <c r="BE13" s="313">
        <v>1</v>
      </c>
      <c r="BF13" s="313">
        <v>1</v>
      </c>
      <c r="BG13" s="313">
        <v>1</v>
      </c>
      <c r="BH13" s="313">
        <v>1</v>
      </c>
      <c r="BI13" s="313">
        <v>1</v>
      </c>
      <c r="BJ13" s="313">
        <v>1</v>
      </c>
      <c r="BK13" s="313">
        <v>1</v>
      </c>
      <c r="BL13" s="313">
        <v>1</v>
      </c>
      <c r="BM13" s="313">
        <v>1</v>
      </c>
      <c r="BN13" s="313">
        <v>1</v>
      </c>
      <c r="BO13" s="313">
        <v>1</v>
      </c>
      <c r="BP13" s="313">
        <v>1</v>
      </c>
      <c r="BQ13" s="313">
        <v>1</v>
      </c>
      <c r="BR13" s="313">
        <v>1</v>
      </c>
      <c r="BS13" s="313">
        <v>1</v>
      </c>
      <c r="BT13" s="313">
        <v>1</v>
      </c>
      <c r="BU13" s="313">
        <v>1</v>
      </c>
    </row>
    <row r="14" spans="1:73" outlineLevel="1">
      <c r="A14" s="37"/>
      <c r="B14" s="37"/>
      <c r="C14" s="307" t="s">
        <v>557</v>
      </c>
      <c r="D14" s="92" t="s">
        <v>212</v>
      </c>
      <c r="E14" s="310" t="s">
        <v>572</v>
      </c>
      <c r="F14" s="109">
        <v>0.2</v>
      </c>
      <c r="G14" s="37"/>
      <c r="H14" s="322" t="s">
        <v>812</v>
      </c>
      <c r="I14" s="37"/>
      <c r="J14" s="313"/>
      <c r="K14" s="313"/>
      <c r="L14" s="313"/>
      <c r="M14" s="313"/>
      <c r="N14" s="313"/>
      <c r="O14" s="313"/>
      <c r="P14" s="313"/>
      <c r="Q14" s="313">
        <v>0</v>
      </c>
      <c r="R14" s="313">
        <v>0</v>
      </c>
      <c r="S14" s="313">
        <v>0</v>
      </c>
      <c r="T14" s="313">
        <v>0</v>
      </c>
      <c r="U14" s="313">
        <v>0</v>
      </c>
      <c r="V14" s="313">
        <v>0</v>
      </c>
      <c r="W14" s="313">
        <v>0</v>
      </c>
      <c r="X14" s="313">
        <v>0</v>
      </c>
      <c r="Y14" s="313">
        <v>0</v>
      </c>
      <c r="Z14" s="313">
        <v>1</v>
      </c>
      <c r="AA14" s="313">
        <v>1</v>
      </c>
      <c r="AB14" s="313">
        <v>1</v>
      </c>
      <c r="AC14" s="313">
        <v>1</v>
      </c>
      <c r="AD14" s="313">
        <v>1</v>
      </c>
      <c r="AE14" s="313">
        <v>1</v>
      </c>
      <c r="AF14" s="313">
        <v>1</v>
      </c>
      <c r="AG14" s="313">
        <v>1</v>
      </c>
      <c r="AH14" s="313">
        <v>1</v>
      </c>
      <c r="AI14" s="313">
        <v>1</v>
      </c>
      <c r="AJ14" s="313">
        <v>1</v>
      </c>
      <c r="AK14" s="313">
        <v>1</v>
      </c>
      <c r="AL14" s="313">
        <v>1</v>
      </c>
      <c r="AM14" s="313">
        <v>1</v>
      </c>
      <c r="AN14" s="313">
        <v>1</v>
      </c>
      <c r="AO14" s="313">
        <v>1</v>
      </c>
      <c r="AP14" s="313">
        <v>1</v>
      </c>
      <c r="AQ14" s="313">
        <v>1</v>
      </c>
      <c r="AR14" s="313">
        <v>1</v>
      </c>
      <c r="AS14" s="313">
        <v>1</v>
      </c>
      <c r="AT14" s="313">
        <v>1</v>
      </c>
      <c r="AU14" s="313">
        <v>1</v>
      </c>
      <c r="AV14" s="313">
        <v>1</v>
      </c>
      <c r="AW14" s="313">
        <v>1</v>
      </c>
      <c r="AX14" s="313">
        <v>1</v>
      </c>
      <c r="AY14" s="313">
        <v>1</v>
      </c>
      <c r="AZ14" s="313">
        <v>1</v>
      </c>
      <c r="BA14" s="313">
        <v>1</v>
      </c>
      <c r="BB14" s="313">
        <v>1</v>
      </c>
      <c r="BC14" s="313">
        <v>1</v>
      </c>
      <c r="BD14" s="313">
        <v>1</v>
      </c>
      <c r="BE14" s="313">
        <v>1</v>
      </c>
      <c r="BF14" s="313">
        <v>1</v>
      </c>
      <c r="BG14" s="313">
        <v>1</v>
      </c>
      <c r="BH14" s="313">
        <v>1</v>
      </c>
      <c r="BI14" s="313">
        <v>1</v>
      </c>
      <c r="BJ14" s="313">
        <v>1</v>
      </c>
      <c r="BK14" s="313">
        <v>1</v>
      </c>
      <c r="BL14" s="313">
        <v>1</v>
      </c>
      <c r="BM14" s="313">
        <v>1</v>
      </c>
      <c r="BN14" s="313">
        <v>1</v>
      </c>
      <c r="BO14" s="313">
        <v>1</v>
      </c>
      <c r="BP14" s="313">
        <v>1</v>
      </c>
      <c r="BQ14" s="313">
        <v>1</v>
      </c>
      <c r="BR14" s="313">
        <v>1</v>
      </c>
      <c r="BS14" s="313">
        <v>1</v>
      </c>
      <c r="BT14" s="313">
        <v>1</v>
      </c>
      <c r="BU14" s="313">
        <v>1</v>
      </c>
    </row>
    <row r="15" spans="1:73" outlineLevel="1">
      <c r="A15" s="37"/>
      <c r="B15" s="37"/>
      <c r="C15" s="307" t="s">
        <v>558</v>
      </c>
      <c r="D15" s="92" t="s">
        <v>212</v>
      </c>
      <c r="E15" s="310" t="s">
        <v>573</v>
      </c>
      <c r="F15" s="109">
        <v>0.25</v>
      </c>
      <c r="G15" s="37"/>
      <c r="H15" s="322" t="s">
        <v>812</v>
      </c>
      <c r="I15" s="37"/>
      <c r="J15" s="313"/>
      <c r="K15" s="313"/>
      <c r="L15" s="313"/>
      <c r="M15" s="313"/>
      <c r="N15" s="313"/>
      <c r="O15" s="313"/>
      <c r="P15" s="313"/>
      <c r="Q15" s="313">
        <v>0</v>
      </c>
      <c r="R15" s="313">
        <v>0</v>
      </c>
      <c r="S15" s="313">
        <v>0</v>
      </c>
      <c r="T15" s="313">
        <v>0</v>
      </c>
      <c r="U15" s="313">
        <v>0</v>
      </c>
      <c r="V15" s="313">
        <v>0</v>
      </c>
      <c r="W15" s="313">
        <v>0</v>
      </c>
      <c r="X15" s="313">
        <v>0</v>
      </c>
      <c r="Y15" s="313">
        <v>0</v>
      </c>
      <c r="Z15" s="313">
        <v>0</v>
      </c>
      <c r="AA15" s="313">
        <v>0</v>
      </c>
      <c r="AB15" s="313">
        <v>0</v>
      </c>
      <c r="AC15" s="313">
        <v>0</v>
      </c>
      <c r="AD15" s="313">
        <v>0</v>
      </c>
      <c r="AE15" s="313">
        <v>0</v>
      </c>
      <c r="AF15" s="313">
        <v>0</v>
      </c>
      <c r="AG15" s="313">
        <v>0</v>
      </c>
      <c r="AH15" s="313">
        <v>0</v>
      </c>
      <c r="AI15" s="313">
        <v>1</v>
      </c>
      <c r="AJ15" s="313">
        <v>1</v>
      </c>
      <c r="AK15" s="313">
        <v>1</v>
      </c>
      <c r="AL15" s="313">
        <v>1</v>
      </c>
      <c r="AM15" s="313">
        <v>1</v>
      </c>
      <c r="AN15" s="313">
        <v>1</v>
      </c>
      <c r="AO15" s="313">
        <v>1</v>
      </c>
      <c r="AP15" s="313">
        <v>1</v>
      </c>
      <c r="AQ15" s="313">
        <v>1</v>
      </c>
      <c r="AR15" s="313">
        <v>1</v>
      </c>
      <c r="AS15" s="313">
        <v>1</v>
      </c>
      <c r="AT15" s="313">
        <v>1</v>
      </c>
      <c r="AU15" s="313">
        <v>1</v>
      </c>
      <c r="AV15" s="313">
        <v>1</v>
      </c>
      <c r="AW15" s="313">
        <v>1</v>
      </c>
      <c r="AX15" s="313">
        <v>1</v>
      </c>
      <c r="AY15" s="313">
        <v>1</v>
      </c>
      <c r="AZ15" s="313">
        <v>1</v>
      </c>
      <c r="BA15" s="313">
        <v>1</v>
      </c>
      <c r="BB15" s="313">
        <v>1</v>
      </c>
      <c r="BC15" s="313">
        <v>1</v>
      </c>
      <c r="BD15" s="313">
        <v>1</v>
      </c>
      <c r="BE15" s="313">
        <v>1</v>
      </c>
      <c r="BF15" s="313">
        <v>1</v>
      </c>
      <c r="BG15" s="313">
        <v>1</v>
      </c>
      <c r="BH15" s="313">
        <v>1</v>
      </c>
      <c r="BI15" s="313">
        <v>1</v>
      </c>
      <c r="BJ15" s="313">
        <v>1</v>
      </c>
      <c r="BK15" s="313">
        <v>1</v>
      </c>
      <c r="BL15" s="313">
        <v>1</v>
      </c>
      <c r="BM15" s="313">
        <v>1</v>
      </c>
      <c r="BN15" s="313">
        <v>1</v>
      </c>
      <c r="BO15" s="313">
        <v>1</v>
      </c>
      <c r="BP15" s="313">
        <v>1</v>
      </c>
      <c r="BQ15" s="313">
        <v>1</v>
      </c>
      <c r="BR15" s="313">
        <v>1</v>
      </c>
      <c r="BS15" s="313">
        <v>1</v>
      </c>
      <c r="BT15" s="313">
        <v>1</v>
      </c>
      <c r="BU15" s="313">
        <v>1</v>
      </c>
    </row>
    <row r="16" spans="1:73" s="199" customFormat="1" outlineLevel="1">
      <c r="A16" s="37"/>
      <c r="B16" s="37"/>
      <c r="C16" s="307" t="s">
        <v>559</v>
      </c>
      <c r="D16" s="92" t="s">
        <v>212</v>
      </c>
      <c r="E16" s="310" t="s">
        <v>571</v>
      </c>
      <c r="F16" s="109">
        <v>0</v>
      </c>
      <c r="G16" s="37"/>
      <c r="H16" s="322" t="s">
        <v>812</v>
      </c>
      <c r="I16" s="37"/>
      <c r="J16" s="313"/>
      <c r="K16" s="313"/>
      <c r="L16" s="313">
        <v>1</v>
      </c>
      <c r="M16" s="313">
        <v>1</v>
      </c>
      <c r="N16" s="313">
        <v>1</v>
      </c>
      <c r="O16" s="313">
        <v>1</v>
      </c>
      <c r="P16" s="313">
        <v>1</v>
      </c>
      <c r="Q16" s="313">
        <v>1</v>
      </c>
      <c r="R16" s="313">
        <v>1</v>
      </c>
      <c r="S16" s="313">
        <v>1</v>
      </c>
      <c r="T16" s="313">
        <v>1</v>
      </c>
      <c r="U16" s="313">
        <v>1</v>
      </c>
      <c r="V16" s="313">
        <v>1</v>
      </c>
      <c r="W16" s="313">
        <v>1</v>
      </c>
      <c r="X16" s="313">
        <v>1</v>
      </c>
      <c r="Y16" s="313">
        <v>1</v>
      </c>
      <c r="Z16" s="313">
        <v>1</v>
      </c>
      <c r="AA16" s="313">
        <v>1</v>
      </c>
      <c r="AB16" s="313">
        <v>1</v>
      </c>
      <c r="AC16" s="313">
        <v>1</v>
      </c>
      <c r="AD16" s="313">
        <v>1</v>
      </c>
      <c r="AE16" s="313">
        <v>1</v>
      </c>
      <c r="AF16" s="313">
        <v>1</v>
      </c>
      <c r="AG16" s="313">
        <v>1</v>
      </c>
      <c r="AH16" s="313">
        <v>1</v>
      </c>
      <c r="AI16" s="313">
        <v>1</v>
      </c>
      <c r="AJ16" s="313">
        <v>1</v>
      </c>
      <c r="AK16" s="313">
        <v>1</v>
      </c>
      <c r="AL16" s="313">
        <v>1</v>
      </c>
      <c r="AM16" s="313">
        <v>1</v>
      </c>
      <c r="AN16" s="313">
        <v>1</v>
      </c>
      <c r="AO16" s="313">
        <v>1</v>
      </c>
      <c r="AP16" s="313">
        <v>1</v>
      </c>
      <c r="AQ16" s="313">
        <v>1</v>
      </c>
      <c r="AR16" s="313">
        <v>1</v>
      </c>
      <c r="AS16" s="313">
        <v>1</v>
      </c>
      <c r="AT16" s="313">
        <v>1</v>
      </c>
      <c r="AU16" s="313">
        <v>1</v>
      </c>
      <c r="AV16" s="313">
        <v>1</v>
      </c>
      <c r="AW16" s="313">
        <v>1</v>
      </c>
      <c r="AX16" s="313">
        <v>1</v>
      </c>
      <c r="AY16" s="313">
        <v>1</v>
      </c>
      <c r="AZ16" s="313">
        <v>1</v>
      </c>
      <c r="BA16" s="313">
        <v>1</v>
      </c>
      <c r="BB16" s="313">
        <v>1</v>
      </c>
      <c r="BC16" s="313">
        <v>1</v>
      </c>
      <c r="BD16" s="313">
        <v>1</v>
      </c>
      <c r="BE16" s="313">
        <v>1</v>
      </c>
      <c r="BF16" s="313">
        <v>1</v>
      </c>
      <c r="BG16" s="313">
        <v>1</v>
      </c>
      <c r="BH16" s="313">
        <v>1</v>
      </c>
      <c r="BI16" s="313">
        <v>1</v>
      </c>
      <c r="BJ16" s="313">
        <v>1</v>
      </c>
      <c r="BK16" s="313">
        <v>1</v>
      </c>
      <c r="BL16" s="313">
        <v>1</v>
      </c>
      <c r="BM16" s="313">
        <v>1</v>
      </c>
      <c r="BN16" s="313">
        <v>1</v>
      </c>
      <c r="BO16" s="313">
        <v>1</v>
      </c>
      <c r="BP16" s="313">
        <v>1</v>
      </c>
      <c r="BQ16" s="313">
        <v>1</v>
      </c>
      <c r="BR16" s="313">
        <v>1</v>
      </c>
      <c r="BS16" s="313">
        <v>1</v>
      </c>
      <c r="BT16" s="313">
        <v>1</v>
      </c>
      <c r="BU16" s="313">
        <v>1</v>
      </c>
    </row>
    <row r="17" spans="1:73" s="199" customFormat="1" outlineLevel="1">
      <c r="A17" s="37"/>
      <c r="B17" s="37"/>
      <c r="C17" s="307" t="s">
        <v>812</v>
      </c>
      <c r="D17" s="92" t="s">
        <v>212</v>
      </c>
      <c r="E17" s="310" t="s">
        <v>571</v>
      </c>
      <c r="F17" s="109">
        <v>0</v>
      </c>
      <c r="G17" s="37"/>
      <c r="H17" s="322" t="s">
        <v>812</v>
      </c>
      <c r="I17" s="37"/>
      <c r="J17" s="313"/>
      <c r="K17" s="313"/>
      <c r="L17" s="313"/>
      <c r="M17" s="313"/>
      <c r="N17" s="313"/>
      <c r="O17" s="313"/>
      <c r="P17" s="313"/>
      <c r="Q17" s="313"/>
      <c r="R17" s="313"/>
      <c r="S17" s="313"/>
      <c r="T17" s="313"/>
      <c r="U17" s="313"/>
      <c r="V17" s="313"/>
      <c r="W17" s="313"/>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c r="AW17" s="313"/>
      <c r="AX17" s="313"/>
      <c r="AY17" s="313"/>
      <c r="AZ17" s="313"/>
      <c r="BA17" s="313"/>
      <c r="BB17" s="313"/>
      <c r="BC17" s="313"/>
      <c r="BD17" s="313"/>
      <c r="BE17" s="313"/>
      <c r="BF17" s="313"/>
      <c r="BG17" s="313"/>
      <c r="BH17" s="313"/>
      <c r="BI17" s="313"/>
      <c r="BJ17" s="313"/>
      <c r="BK17" s="313"/>
      <c r="BL17" s="313"/>
      <c r="BM17" s="313"/>
      <c r="BN17" s="313"/>
      <c r="BO17" s="313"/>
      <c r="BP17" s="313"/>
      <c r="BQ17" s="313"/>
      <c r="BR17" s="313"/>
      <c r="BS17" s="313"/>
      <c r="BT17" s="313"/>
      <c r="BU17" s="313"/>
    </row>
    <row r="18" spans="1:73" outlineLevel="1">
      <c r="A18" s="37"/>
      <c r="B18" s="37"/>
      <c r="C18" s="307" t="s">
        <v>812</v>
      </c>
      <c r="D18" s="92" t="s">
        <v>212</v>
      </c>
      <c r="E18" s="310" t="s">
        <v>571</v>
      </c>
      <c r="F18" s="109">
        <v>0</v>
      </c>
      <c r="G18" s="37"/>
      <c r="H18" s="322" t="s">
        <v>812</v>
      </c>
      <c r="I18" s="37"/>
      <c r="J18" s="313"/>
      <c r="K18" s="313"/>
      <c r="L18" s="313"/>
      <c r="M18" s="313"/>
      <c r="N18" s="313"/>
      <c r="O18" s="313"/>
      <c r="P18" s="313"/>
      <c r="Q18" s="313"/>
      <c r="R18" s="313"/>
      <c r="S18" s="313"/>
      <c r="T18" s="313"/>
      <c r="U18" s="313"/>
      <c r="V18" s="313"/>
      <c r="W18" s="313"/>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c r="AW18" s="313"/>
      <c r="AX18" s="313"/>
      <c r="AY18" s="313"/>
      <c r="AZ18" s="313"/>
      <c r="BA18" s="313"/>
      <c r="BB18" s="313"/>
      <c r="BC18" s="313"/>
      <c r="BD18" s="313"/>
      <c r="BE18" s="313"/>
      <c r="BF18" s="313"/>
      <c r="BG18" s="313"/>
      <c r="BH18" s="313"/>
      <c r="BI18" s="313"/>
      <c r="BJ18" s="313"/>
      <c r="BK18" s="313"/>
      <c r="BL18" s="313"/>
      <c r="BM18" s="313"/>
      <c r="BN18" s="313"/>
      <c r="BO18" s="313"/>
      <c r="BP18" s="313"/>
      <c r="BQ18" s="313"/>
      <c r="BR18" s="313"/>
      <c r="BS18" s="313"/>
      <c r="BT18" s="313"/>
      <c r="BU18" s="313"/>
    </row>
    <row r="19" spans="1:73" outlineLevel="1">
      <c r="A19" s="37"/>
      <c r="B19" s="37"/>
      <c r="C19" s="94" t="s">
        <v>263</v>
      </c>
      <c r="D19" s="8"/>
      <c r="E19" s="37"/>
      <c r="G19" s="132"/>
      <c r="H19" s="37"/>
      <c r="I19" s="132"/>
      <c r="J19" s="137">
        <v>1</v>
      </c>
      <c r="K19" s="137">
        <v>1</v>
      </c>
      <c r="L19" s="137">
        <v>2</v>
      </c>
      <c r="M19" s="137">
        <v>2</v>
      </c>
      <c r="N19" s="137">
        <v>2</v>
      </c>
      <c r="O19" s="137">
        <v>2</v>
      </c>
      <c r="P19" s="137">
        <v>2</v>
      </c>
      <c r="Q19" s="137">
        <v>2</v>
      </c>
      <c r="R19" s="137">
        <v>2</v>
      </c>
      <c r="S19" s="137">
        <v>2</v>
      </c>
      <c r="T19" s="137">
        <v>2</v>
      </c>
      <c r="U19" s="137">
        <v>2</v>
      </c>
      <c r="V19" s="137">
        <v>2</v>
      </c>
      <c r="W19" s="137">
        <v>2</v>
      </c>
      <c r="X19" s="137">
        <v>2</v>
      </c>
      <c r="Y19" s="137">
        <v>2</v>
      </c>
      <c r="Z19" s="137">
        <v>3</v>
      </c>
      <c r="AA19" s="137">
        <v>3</v>
      </c>
      <c r="AB19" s="137">
        <v>3</v>
      </c>
      <c r="AC19" s="137">
        <v>3</v>
      </c>
      <c r="AD19" s="137">
        <v>3</v>
      </c>
      <c r="AE19" s="137">
        <v>3</v>
      </c>
      <c r="AF19" s="137">
        <v>3</v>
      </c>
      <c r="AG19" s="137">
        <v>3</v>
      </c>
      <c r="AH19" s="137">
        <v>3</v>
      </c>
      <c r="AI19" s="137">
        <v>4</v>
      </c>
      <c r="AJ19" s="137">
        <v>4</v>
      </c>
      <c r="AK19" s="137">
        <v>4</v>
      </c>
      <c r="AL19" s="137">
        <v>4</v>
      </c>
      <c r="AM19" s="137">
        <v>4</v>
      </c>
      <c r="AN19" s="137">
        <v>4</v>
      </c>
      <c r="AO19" s="137">
        <v>4</v>
      </c>
      <c r="AP19" s="137">
        <v>4</v>
      </c>
      <c r="AQ19" s="137">
        <v>4</v>
      </c>
      <c r="AR19" s="137">
        <v>4</v>
      </c>
      <c r="AS19" s="137">
        <v>4</v>
      </c>
      <c r="AT19" s="137">
        <v>4</v>
      </c>
      <c r="AU19" s="137">
        <v>4</v>
      </c>
      <c r="AV19" s="137">
        <v>4</v>
      </c>
      <c r="AW19" s="137">
        <v>4</v>
      </c>
      <c r="AX19" s="137">
        <v>4</v>
      </c>
      <c r="AY19" s="137">
        <v>4</v>
      </c>
      <c r="AZ19" s="137">
        <v>4</v>
      </c>
      <c r="BA19" s="137">
        <v>4</v>
      </c>
      <c r="BB19" s="137">
        <v>4</v>
      </c>
      <c r="BC19" s="137">
        <v>4</v>
      </c>
      <c r="BD19" s="137">
        <v>4</v>
      </c>
      <c r="BE19" s="137">
        <v>4</v>
      </c>
      <c r="BF19" s="137">
        <v>4</v>
      </c>
      <c r="BG19" s="137">
        <v>4</v>
      </c>
      <c r="BH19" s="137">
        <v>4</v>
      </c>
      <c r="BI19" s="137">
        <v>4</v>
      </c>
      <c r="BJ19" s="137">
        <v>4</v>
      </c>
      <c r="BK19" s="137">
        <v>4</v>
      </c>
      <c r="BL19" s="137">
        <v>4</v>
      </c>
      <c r="BM19" s="137">
        <v>4</v>
      </c>
      <c r="BN19" s="137">
        <v>4</v>
      </c>
      <c r="BO19" s="137">
        <v>4</v>
      </c>
      <c r="BP19" s="137">
        <v>0</v>
      </c>
      <c r="BQ19" s="137">
        <v>0</v>
      </c>
      <c r="BR19" s="137">
        <v>0</v>
      </c>
      <c r="BS19" s="137">
        <v>0</v>
      </c>
      <c r="BT19" s="137">
        <v>0</v>
      </c>
      <c r="BU19" s="137">
        <v>0</v>
      </c>
    </row>
    <row r="20" spans="1:73" outlineLevel="1">
      <c r="A20" s="37"/>
      <c r="B20" s="37"/>
      <c r="C20" s="132"/>
      <c r="D20" s="297"/>
      <c r="E20" s="132"/>
      <c r="F20" s="132"/>
      <c r="G20" s="132"/>
      <c r="H20" s="132"/>
      <c r="I20" s="132"/>
      <c r="J20" s="132"/>
      <c r="K20" s="132"/>
      <c r="L20" s="132"/>
      <c r="M20" s="132"/>
      <c r="N20" s="132"/>
      <c r="O20" s="132"/>
      <c r="P20" s="132"/>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row>
    <row r="21" spans="1:73" ht="15" outlineLevel="1">
      <c r="A21" s="37"/>
      <c r="B21" s="37"/>
      <c r="C21" s="320" t="s">
        <v>554</v>
      </c>
      <c r="D21" s="297"/>
      <c r="E21" s="296" t="s">
        <v>566</v>
      </c>
      <c r="F21" s="296" t="s">
        <v>421</v>
      </c>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37"/>
      <c r="AQ21" s="37"/>
      <c r="AR21" s="37"/>
      <c r="AS21" s="37"/>
      <c r="AT21" s="37"/>
      <c r="AU21" s="37"/>
      <c r="AV21" s="37"/>
      <c r="AW21" s="37"/>
      <c r="AX21" s="37"/>
      <c r="AY21" s="37"/>
      <c r="AZ21" s="37"/>
      <c r="BA21" s="37"/>
      <c r="BB21" s="37"/>
      <c r="BC21" s="37"/>
      <c r="BD21" s="37"/>
      <c r="BE21" s="37"/>
      <c r="BF21" s="37"/>
      <c r="BG21" s="37"/>
      <c r="BH21" s="37"/>
      <c r="BI21" s="37"/>
      <c r="BJ21" s="37"/>
      <c r="BK21" s="37"/>
      <c r="BL21" s="37"/>
      <c r="BM21" s="37"/>
      <c r="BN21" s="37"/>
      <c r="BO21" s="37"/>
      <c r="BP21" s="37"/>
      <c r="BQ21" s="37"/>
      <c r="BR21" s="37"/>
      <c r="BS21" s="37"/>
      <c r="BT21" s="37"/>
      <c r="BU21" s="37"/>
    </row>
    <row r="22" spans="1:73" outlineLevel="1">
      <c r="A22" s="37"/>
      <c r="B22" s="37"/>
      <c r="C22" s="307" t="s">
        <v>560</v>
      </c>
      <c r="D22" s="92" t="s">
        <v>212</v>
      </c>
      <c r="E22" s="310" t="s">
        <v>572</v>
      </c>
      <c r="F22" s="109">
        <v>0.2</v>
      </c>
      <c r="G22" s="37"/>
      <c r="H22" s="322" t="s">
        <v>812</v>
      </c>
      <c r="I22" s="37"/>
      <c r="J22" s="244">
        <v>1</v>
      </c>
      <c r="K22" s="244">
        <v>1</v>
      </c>
      <c r="L22" s="244">
        <v>1</v>
      </c>
      <c r="M22" s="244">
        <v>1</v>
      </c>
      <c r="N22" s="244">
        <v>1</v>
      </c>
      <c r="O22" s="244">
        <v>1</v>
      </c>
      <c r="P22" s="244">
        <v>1</v>
      </c>
      <c r="Q22" s="244">
        <v>1</v>
      </c>
      <c r="R22" s="244">
        <v>1</v>
      </c>
      <c r="S22" s="244">
        <v>2</v>
      </c>
      <c r="T22" s="244">
        <v>2</v>
      </c>
      <c r="U22" s="244">
        <v>2</v>
      </c>
      <c r="V22" s="244">
        <v>2</v>
      </c>
      <c r="W22" s="244">
        <v>2</v>
      </c>
      <c r="X22" s="244">
        <v>2</v>
      </c>
      <c r="Y22" s="244">
        <v>2</v>
      </c>
      <c r="Z22" s="244">
        <v>2</v>
      </c>
      <c r="AA22" s="244">
        <v>2</v>
      </c>
      <c r="AB22" s="244">
        <v>2</v>
      </c>
      <c r="AC22" s="244">
        <v>2</v>
      </c>
      <c r="AD22" s="244">
        <v>2</v>
      </c>
      <c r="AE22" s="244">
        <v>3</v>
      </c>
      <c r="AF22" s="244">
        <v>3</v>
      </c>
      <c r="AG22" s="244">
        <v>3</v>
      </c>
      <c r="AH22" s="244">
        <v>3</v>
      </c>
      <c r="AI22" s="244">
        <v>3</v>
      </c>
      <c r="AJ22" s="244">
        <v>3</v>
      </c>
      <c r="AK22" s="244">
        <v>3</v>
      </c>
      <c r="AL22" s="244">
        <v>3</v>
      </c>
      <c r="AM22" s="244">
        <v>3</v>
      </c>
      <c r="AN22" s="244">
        <v>3</v>
      </c>
      <c r="AO22" s="244">
        <v>3</v>
      </c>
      <c r="AP22" s="244">
        <v>3</v>
      </c>
      <c r="AQ22" s="244">
        <v>3</v>
      </c>
      <c r="AR22" s="244">
        <v>3</v>
      </c>
      <c r="AS22" s="244">
        <v>3</v>
      </c>
      <c r="AT22" s="244">
        <v>3</v>
      </c>
      <c r="AU22" s="244">
        <v>3</v>
      </c>
      <c r="AV22" s="244">
        <v>3</v>
      </c>
      <c r="AW22" s="244">
        <v>3</v>
      </c>
      <c r="AX22" s="244">
        <v>3</v>
      </c>
      <c r="AY22" s="244">
        <v>3</v>
      </c>
      <c r="AZ22" s="244">
        <v>3</v>
      </c>
      <c r="BA22" s="244">
        <v>3</v>
      </c>
      <c r="BB22" s="244">
        <v>3</v>
      </c>
      <c r="BC22" s="244">
        <v>3</v>
      </c>
      <c r="BD22" s="244">
        <v>3</v>
      </c>
      <c r="BE22" s="244">
        <v>3</v>
      </c>
      <c r="BF22" s="244">
        <v>3</v>
      </c>
      <c r="BG22" s="244">
        <v>3</v>
      </c>
      <c r="BH22" s="244">
        <v>3</v>
      </c>
      <c r="BI22" s="244">
        <v>3</v>
      </c>
      <c r="BJ22" s="244">
        <v>3</v>
      </c>
      <c r="BK22" s="244">
        <v>3</v>
      </c>
      <c r="BL22" s="244">
        <v>3</v>
      </c>
      <c r="BM22" s="244">
        <v>3</v>
      </c>
      <c r="BN22" s="244">
        <v>3</v>
      </c>
      <c r="BO22" s="244">
        <v>3</v>
      </c>
      <c r="BP22" s="244">
        <v>3</v>
      </c>
      <c r="BQ22" s="244">
        <v>3</v>
      </c>
      <c r="BR22" s="244">
        <v>3</v>
      </c>
      <c r="BS22" s="244">
        <v>3</v>
      </c>
      <c r="BT22" s="244">
        <v>3</v>
      </c>
      <c r="BU22" s="244">
        <v>3</v>
      </c>
    </row>
    <row r="23" spans="1:73" outlineLevel="1">
      <c r="A23" s="37"/>
      <c r="B23" s="37"/>
      <c r="C23" s="307" t="s">
        <v>561</v>
      </c>
      <c r="D23" s="92" t="s">
        <v>212</v>
      </c>
      <c r="E23" s="310" t="s">
        <v>572</v>
      </c>
      <c r="F23" s="109">
        <v>0.2</v>
      </c>
      <c r="G23" s="37"/>
      <c r="H23" s="322" t="s">
        <v>812</v>
      </c>
      <c r="I23" s="37"/>
      <c r="J23" s="244"/>
      <c r="K23" s="244"/>
      <c r="L23" s="244"/>
      <c r="M23" s="244"/>
      <c r="N23" s="244"/>
      <c r="O23" s="244"/>
      <c r="P23" s="244"/>
      <c r="Q23" s="244"/>
      <c r="R23" s="244"/>
      <c r="S23" s="244"/>
      <c r="T23" s="244"/>
      <c r="U23" s="244"/>
      <c r="V23" s="244">
        <v>1</v>
      </c>
      <c r="W23" s="244">
        <v>1</v>
      </c>
      <c r="X23" s="244">
        <v>1</v>
      </c>
      <c r="Y23" s="244">
        <v>1</v>
      </c>
      <c r="Z23" s="244">
        <v>1</v>
      </c>
      <c r="AA23" s="244">
        <v>1</v>
      </c>
      <c r="AB23" s="244">
        <v>1</v>
      </c>
      <c r="AC23" s="244">
        <v>1</v>
      </c>
      <c r="AD23" s="244">
        <v>1</v>
      </c>
      <c r="AE23" s="244">
        <v>1</v>
      </c>
      <c r="AF23" s="244">
        <v>1</v>
      </c>
      <c r="AG23" s="244">
        <v>1</v>
      </c>
      <c r="AH23" s="244">
        <v>1</v>
      </c>
      <c r="AI23" s="244">
        <v>1</v>
      </c>
      <c r="AJ23" s="244">
        <v>1</v>
      </c>
      <c r="AK23" s="244">
        <v>1</v>
      </c>
      <c r="AL23" s="244">
        <v>1</v>
      </c>
      <c r="AM23" s="244">
        <v>1</v>
      </c>
      <c r="AN23" s="244">
        <v>1</v>
      </c>
      <c r="AO23" s="244">
        <v>1</v>
      </c>
      <c r="AP23" s="244">
        <v>1</v>
      </c>
      <c r="AQ23" s="244">
        <v>1</v>
      </c>
      <c r="AR23" s="244">
        <v>1</v>
      </c>
      <c r="AS23" s="244">
        <v>1</v>
      </c>
      <c r="AT23" s="244">
        <v>1</v>
      </c>
      <c r="AU23" s="244">
        <v>1</v>
      </c>
      <c r="AV23" s="244">
        <v>1</v>
      </c>
      <c r="AW23" s="244">
        <v>1</v>
      </c>
      <c r="AX23" s="244">
        <v>1</v>
      </c>
      <c r="AY23" s="244">
        <v>1</v>
      </c>
      <c r="AZ23" s="244">
        <v>1</v>
      </c>
      <c r="BA23" s="244">
        <v>1</v>
      </c>
      <c r="BB23" s="244">
        <v>1</v>
      </c>
      <c r="BC23" s="244">
        <v>1</v>
      </c>
      <c r="BD23" s="244">
        <v>1</v>
      </c>
      <c r="BE23" s="244">
        <v>1</v>
      </c>
      <c r="BF23" s="244">
        <v>1</v>
      </c>
      <c r="BG23" s="244">
        <v>1</v>
      </c>
      <c r="BH23" s="244">
        <v>1</v>
      </c>
      <c r="BI23" s="244">
        <v>1</v>
      </c>
      <c r="BJ23" s="244">
        <v>1</v>
      </c>
      <c r="BK23" s="244">
        <v>1</v>
      </c>
      <c r="BL23" s="244">
        <v>1</v>
      </c>
      <c r="BM23" s="244">
        <v>1</v>
      </c>
      <c r="BN23" s="244">
        <v>1</v>
      </c>
      <c r="BO23" s="244">
        <v>1</v>
      </c>
      <c r="BP23" s="244">
        <v>1</v>
      </c>
      <c r="BQ23" s="244">
        <v>1</v>
      </c>
      <c r="BR23" s="244">
        <v>1</v>
      </c>
      <c r="BS23" s="244">
        <v>1</v>
      </c>
      <c r="BT23" s="244">
        <v>1</v>
      </c>
      <c r="BU23" s="244">
        <v>1</v>
      </c>
    </row>
    <row r="24" spans="1:73" s="199" customFormat="1" outlineLevel="1">
      <c r="A24" s="37"/>
      <c r="B24" s="37"/>
      <c r="C24" s="307" t="s">
        <v>562</v>
      </c>
      <c r="D24" s="92" t="s">
        <v>212</v>
      </c>
      <c r="E24" s="310" t="s">
        <v>572</v>
      </c>
      <c r="F24" s="109">
        <v>0.2</v>
      </c>
      <c r="G24" s="37"/>
      <c r="H24" s="322" t="s">
        <v>812</v>
      </c>
      <c r="I24" s="37"/>
      <c r="J24" s="244"/>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v>1</v>
      </c>
      <c r="AX24" s="244">
        <v>1</v>
      </c>
      <c r="AY24" s="244">
        <v>1</v>
      </c>
      <c r="AZ24" s="244">
        <v>1</v>
      </c>
      <c r="BA24" s="244">
        <v>1</v>
      </c>
      <c r="BB24" s="244">
        <v>1</v>
      </c>
      <c r="BC24" s="244">
        <v>1</v>
      </c>
      <c r="BD24" s="244">
        <v>1</v>
      </c>
      <c r="BE24" s="244">
        <v>1</v>
      </c>
      <c r="BF24" s="244">
        <v>1</v>
      </c>
      <c r="BG24" s="244">
        <v>1</v>
      </c>
      <c r="BH24" s="244">
        <v>1</v>
      </c>
      <c r="BI24" s="244">
        <v>1</v>
      </c>
      <c r="BJ24" s="244">
        <v>1</v>
      </c>
      <c r="BK24" s="244">
        <v>1</v>
      </c>
      <c r="BL24" s="244">
        <v>3</v>
      </c>
      <c r="BM24" s="244">
        <v>3</v>
      </c>
      <c r="BN24" s="244">
        <v>3</v>
      </c>
      <c r="BO24" s="244">
        <v>3</v>
      </c>
      <c r="BP24" s="244">
        <v>3</v>
      </c>
      <c r="BQ24" s="244">
        <v>3</v>
      </c>
      <c r="BR24" s="244">
        <v>3</v>
      </c>
      <c r="BS24" s="244">
        <v>3</v>
      </c>
      <c r="BT24" s="244">
        <v>3</v>
      </c>
      <c r="BU24" s="244">
        <v>3</v>
      </c>
    </row>
    <row r="25" spans="1:73" s="199" customFormat="1" outlineLevel="1">
      <c r="A25" s="37"/>
      <c r="B25" s="37"/>
      <c r="C25" s="307" t="s">
        <v>803</v>
      </c>
      <c r="D25" s="92" t="s">
        <v>212</v>
      </c>
      <c r="E25" s="310" t="s">
        <v>574</v>
      </c>
      <c r="F25" s="109">
        <v>0.31</v>
      </c>
      <c r="G25" s="37"/>
      <c r="H25" s="322" t="s">
        <v>812</v>
      </c>
      <c r="I25" s="37"/>
      <c r="J25" s="244">
        <v>1</v>
      </c>
      <c r="K25" s="244">
        <v>1</v>
      </c>
      <c r="L25" s="244">
        <v>1</v>
      </c>
      <c r="M25" s="244">
        <v>1</v>
      </c>
      <c r="N25" s="244">
        <v>1</v>
      </c>
      <c r="O25" s="244">
        <v>1</v>
      </c>
      <c r="P25" s="244">
        <v>1</v>
      </c>
      <c r="Q25" s="244">
        <v>1</v>
      </c>
      <c r="R25" s="244">
        <v>1</v>
      </c>
      <c r="S25" s="244">
        <v>1</v>
      </c>
      <c r="T25" s="244">
        <v>1</v>
      </c>
      <c r="U25" s="244">
        <v>2</v>
      </c>
      <c r="V25" s="244">
        <v>2</v>
      </c>
      <c r="W25" s="244">
        <v>2</v>
      </c>
      <c r="X25" s="244">
        <v>2</v>
      </c>
      <c r="Y25" s="244">
        <v>2</v>
      </c>
      <c r="Z25" s="244">
        <v>2</v>
      </c>
      <c r="AA25" s="244">
        <v>2</v>
      </c>
      <c r="AB25" s="244">
        <v>2</v>
      </c>
      <c r="AC25" s="244">
        <v>2</v>
      </c>
      <c r="AD25" s="244">
        <v>4</v>
      </c>
      <c r="AE25" s="244">
        <v>4</v>
      </c>
      <c r="AF25" s="244">
        <v>4</v>
      </c>
      <c r="AG25" s="244">
        <v>4</v>
      </c>
      <c r="AH25" s="244">
        <v>4</v>
      </c>
      <c r="AI25" s="244">
        <v>4</v>
      </c>
      <c r="AJ25" s="244">
        <v>4</v>
      </c>
      <c r="AK25" s="244">
        <v>4</v>
      </c>
      <c r="AL25" s="244">
        <v>4</v>
      </c>
      <c r="AM25" s="244">
        <v>4</v>
      </c>
      <c r="AN25" s="244">
        <v>4</v>
      </c>
      <c r="AO25" s="244">
        <v>4</v>
      </c>
      <c r="AP25" s="244">
        <v>4</v>
      </c>
      <c r="AQ25" s="244">
        <v>4</v>
      </c>
      <c r="AR25" s="244">
        <v>4</v>
      </c>
      <c r="AS25" s="244">
        <v>4</v>
      </c>
      <c r="AT25" s="244">
        <v>4</v>
      </c>
      <c r="AU25" s="244">
        <v>4</v>
      </c>
      <c r="AV25" s="244">
        <v>4</v>
      </c>
      <c r="AW25" s="244">
        <v>4</v>
      </c>
      <c r="AX25" s="244">
        <v>4</v>
      </c>
      <c r="AY25" s="244">
        <v>4</v>
      </c>
      <c r="AZ25" s="244">
        <v>4</v>
      </c>
      <c r="BA25" s="244">
        <v>4</v>
      </c>
      <c r="BB25" s="244">
        <v>4</v>
      </c>
      <c r="BC25" s="244">
        <v>4</v>
      </c>
      <c r="BD25" s="244">
        <v>4</v>
      </c>
      <c r="BE25" s="244">
        <v>4</v>
      </c>
      <c r="BF25" s="244">
        <v>4</v>
      </c>
      <c r="BG25" s="244">
        <v>4</v>
      </c>
      <c r="BH25" s="244">
        <v>4</v>
      </c>
      <c r="BI25" s="244">
        <v>4</v>
      </c>
      <c r="BJ25" s="244">
        <v>4</v>
      </c>
      <c r="BK25" s="244">
        <v>4</v>
      </c>
      <c r="BL25" s="244">
        <v>4</v>
      </c>
      <c r="BM25" s="244">
        <v>4</v>
      </c>
      <c r="BN25" s="244">
        <v>4</v>
      </c>
      <c r="BO25" s="244">
        <v>4</v>
      </c>
      <c r="BP25" s="244">
        <v>4</v>
      </c>
      <c r="BQ25" s="244">
        <v>4</v>
      </c>
      <c r="BR25" s="244">
        <v>4</v>
      </c>
      <c r="BS25" s="244">
        <v>4</v>
      </c>
      <c r="BT25" s="244">
        <v>4</v>
      </c>
      <c r="BU25" s="244">
        <v>4</v>
      </c>
    </row>
    <row r="26" spans="1:73" s="199" customFormat="1" outlineLevel="1">
      <c r="A26" s="37"/>
      <c r="B26" s="37"/>
      <c r="C26" s="307" t="s">
        <v>812</v>
      </c>
      <c r="D26" s="92" t="s">
        <v>212</v>
      </c>
      <c r="E26" s="310" t="s">
        <v>571</v>
      </c>
      <c r="F26" s="109">
        <v>0</v>
      </c>
      <c r="G26" s="37"/>
      <c r="H26" s="322" t="s">
        <v>812</v>
      </c>
      <c r="I26" s="37"/>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row>
    <row r="27" spans="1:73" outlineLevel="1">
      <c r="A27" s="37"/>
      <c r="B27" s="37"/>
      <c r="C27" s="307" t="s">
        <v>812</v>
      </c>
      <c r="D27" s="92" t="s">
        <v>212</v>
      </c>
      <c r="E27" s="310" t="s">
        <v>571</v>
      </c>
      <c r="F27" s="109">
        <v>0</v>
      </c>
      <c r="G27" s="37"/>
      <c r="H27" s="322" t="s">
        <v>812</v>
      </c>
      <c r="I27" s="37"/>
      <c r="J27" s="244"/>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row>
    <row r="28" spans="1:73" outlineLevel="1">
      <c r="A28" s="37"/>
      <c r="B28" s="37"/>
      <c r="C28" s="94" t="s">
        <v>263</v>
      </c>
      <c r="D28" s="8"/>
      <c r="E28" s="37"/>
      <c r="G28" s="37"/>
      <c r="H28" s="37"/>
      <c r="I28" s="132"/>
      <c r="J28" s="137">
        <v>2</v>
      </c>
      <c r="K28" s="137">
        <v>2</v>
      </c>
      <c r="L28" s="137">
        <v>2</v>
      </c>
      <c r="M28" s="137">
        <v>2</v>
      </c>
      <c r="N28" s="137">
        <v>2</v>
      </c>
      <c r="O28" s="137">
        <v>2</v>
      </c>
      <c r="P28" s="137">
        <v>2</v>
      </c>
      <c r="Q28" s="137">
        <v>2</v>
      </c>
      <c r="R28" s="137">
        <v>2</v>
      </c>
      <c r="S28" s="137">
        <v>3</v>
      </c>
      <c r="T28" s="137">
        <v>3</v>
      </c>
      <c r="U28" s="137">
        <v>4</v>
      </c>
      <c r="V28" s="137">
        <v>5</v>
      </c>
      <c r="W28" s="137">
        <v>5</v>
      </c>
      <c r="X28" s="137">
        <v>5</v>
      </c>
      <c r="Y28" s="137">
        <v>5</v>
      </c>
      <c r="Z28" s="137">
        <v>5</v>
      </c>
      <c r="AA28" s="137">
        <v>5</v>
      </c>
      <c r="AB28" s="137">
        <v>5</v>
      </c>
      <c r="AC28" s="137">
        <v>5</v>
      </c>
      <c r="AD28" s="137">
        <v>7</v>
      </c>
      <c r="AE28" s="137">
        <v>8</v>
      </c>
      <c r="AF28" s="137">
        <v>8</v>
      </c>
      <c r="AG28" s="137">
        <v>8</v>
      </c>
      <c r="AH28" s="137">
        <v>8</v>
      </c>
      <c r="AI28" s="137">
        <v>8</v>
      </c>
      <c r="AJ28" s="137">
        <v>8</v>
      </c>
      <c r="AK28" s="137">
        <v>8</v>
      </c>
      <c r="AL28" s="137">
        <v>8</v>
      </c>
      <c r="AM28" s="137">
        <v>8</v>
      </c>
      <c r="AN28" s="137">
        <v>8</v>
      </c>
      <c r="AO28" s="137">
        <v>8</v>
      </c>
      <c r="AP28" s="137">
        <v>8</v>
      </c>
      <c r="AQ28" s="137">
        <v>8</v>
      </c>
      <c r="AR28" s="137">
        <v>8</v>
      </c>
      <c r="AS28" s="137">
        <v>8</v>
      </c>
      <c r="AT28" s="137">
        <v>8</v>
      </c>
      <c r="AU28" s="137">
        <v>8</v>
      </c>
      <c r="AV28" s="137">
        <v>8</v>
      </c>
      <c r="AW28" s="137">
        <v>9</v>
      </c>
      <c r="AX28" s="137">
        <v>9</v>
      </c>
      <c r="AY28" s="137">
        <v>9</v>
      </c>
      <c r="AZ28" s="137">
        <v>9</v>
      </c>
      <c r="BA28" s="137">
        <v>9</v>
      </c>
      <c r="BB28" s="137">
        <v>9</v>
      </c>
      <c r="BC28" s="137">
        <v>9</v>
      </c>
      <c r="BD28" s="137">
        <v>9</v>
      </c>
      <c r="BE28" s="137">
        <v>9</v>
      </c>
      <c r="BF28" s="137">
        <v>9</v>
      </c>
      <c r="BG28" s="137">
        <v>9</v>
      </c>
      <c r="BH28" s="137">
        <v>9</v>
      </c>
      <c r="BI28" s="137">
        <v>9</v>
      </c>
      <c r="BJ28" s="137">
        <v>9</v>
      </c>
      <c r="BK28" s="137">
        <v>9</v>
      </c>
      <c r="BL28" s="137">
        <v>11</v>
      </c>
      <c r="BM28" s="137">
        <v>11</v>
      </c>
      <c r="BN28" s="137">
        <v>11</v>
      </c>
      <c r="BO28" s="137">
        <v>11</v>
      </c>
      <c r="BP28" s="137">
        <v>0</v>
      </c>
      <c r="BQ28" s="137">
        <v>0</v>
      </c>
      <c r="BR28" s="137">
        <v>0</v>
      </c>
      <c r="BS28" s="137">
        <v>0</v>
      </c>
      <c r="BT28" s="137">
        <v>0</v>
      </c>
      <c r="BU28" s="137">
        <v>0</v>
      </c>
    </row>
    <row r="29" spans="1:73" outlineLevel="1">
      <c r="A29" s="37"/>
      <c r="B29" s="37"/>
      <c r="C29" s="132"/>
      <c r="D29" s="297"/>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row>
    <row r="30" spans="1:73" ht="13.5" outlineLevel="1" thickBot="1">
      <c r="A30" s="37"/>
      <c r="B30" s="37"/>
      <c r="C30" s="94" t="s">
        <v>207</v>
      </c>
      <c r="D30" s="92" t="s">
        <v>212</v>
      </c>
      <c r="E30" s="37"/>
      <c r="F30" s="37"/>
      <c r="G30" s="37"/>
      <c r="H30" s="37"/>
      <c r="I30" s="318"/>
      <c r="J30" s="138">
        <v>3</v>
      </c>
      <c r="K30" s="138">
        <v>3</v>
      </c>
      <c r="L30" s="138">
        <v>4</v>
      </c>
      <c r="M30" s="138">
        <v>4</v>
      </c>
      <c r="N30" s="138">
        <v>4</v>
      </c>
      <c r="O30" s="138">
        <v>4</v>
      </c>
      <c r="P30" s="138">
        <v>4</v>
      </c>
      <c r="Q30" s="138">
        <v>4</v>
      </c>
      <c r="R30" s="138">
        <v>4</v>
      </c>
      <c r="S30" s="138">
        <v>5</v>
      </c>
      <c r="T30" s="138">
        <v>5</v>
      </c>
      <c r="U30" s="138">
        <v>6</v>
      </c>
      <c r="V30" s="138">
        <v>7</v>
      </c>
      <c r="W30" s="138">
        <v>7</v>
      </c>
      <c r="X30" s="138">
        <v>7</v>
      </c>
      <c r="Y30" s="138">
        <v>7</v>
      </c>
      <c r="Z30" s="138">
        <v>8</v>
      </c>
      <c r="AA30" s="138">
        <v>8</v>
      </c>
      <c r="AB30" s="138">
        <v>8</v>
      </c>
      <c r="AC30" s="138">
        <v>8</v>
      </c>
      <c r="AD30" s="138">
        <v>10</v>
      </c>
      <c r="AE30" s="138">
        <v>11</v>
      </c>
      <c r="AF30" s="138">
        <v>11</v>
      </c>
      <c r="AG30" s="138">
        <v>11</v>
      </c>
      <c r="AH30" s="138">
        <v>11</v>
      </c>
      <c r="AI30" s="138">
        <v>12</v>
      </c>
      <c r="AJ30" s="138">
        <v>12</v>
      </c>
      <c r="AK30" s="138">
        <v>12</v>
      </c>
      <c r="AL30" s="138">
        <v>12</v>
      </c>
      <c r="AM30" s="138">
        <v>12</v>
      </c>
      <c r="AN30" s="138">
        <v>12</v>
      </c>
      <c r="AO30" s="138">
        <v>12</v>
      </c>
      <c r="AP30" s="138">
        <v>12</v>
      </c>
      <c r="AQ30" s="138">
        <v>12</v>
      </c>
      <c r="AR30" s="138">
        <v>12</v>
      </c>
      <c r="AS30" s="138">
        <v>12</v>
      </c>
      <c r="AT30" s="138">
        <v>12</v>
      </c>
      <c r="AU30" s="138">
        <v>12</v>
      </c>
      <c r="AV30" s="138">
        <v>12</v>
      </c>
      <c r="AW30" s="138">
        <v>13</v>
      </c>
      <c r="AX30" s="138">
        <v>13</v>
      </c>
      <c r="AY30" s="138">
        <v>13</v>
      </c>
      <c r="AZ30" s="138">
        <v>13</v>
      </c>
      <c r="BA30" s="138">
        <v>13</v>
      </c>
      <c r="BB30" s="138">
        <v>13</v>
      </c>
      <c r="BC30" s="138">
        <v>13</v>
      </c>
      <c r="BD30" s="138">
        <v>13</v>
      </c>
      <c r="BE30" s="138">
        <v>13</v>
      </c>
      <c r="BF30" s="138">
        <v>13</v>
      </c>
      <c r="BG30" s="138">
        <v>13</v>
      </c>
      <c r="BH30" s="138">
        <v>13</v>
      </c>
      <c r="BI30" s="138">
        <v>13</v>
      </c>
      <c r="BJ30" s="138">
        <v>13</v>
      </c>
      <c r="BK30" s="138">
        <v>13</v>
      </c>
      <c r="BL30" s="138">
        <v>15</v>
      </c>
      <c r="BM30" s="138">
        <v>15</v>
      </c>
      <c r="BN30" s="138">
        <v>15</v>
      </c>
      <c r="BO30" s="138">
        <v>15</v>
      </c>
      <c r="BP30" s="138">
        <v>0</v>
      </c>
      <c r="BQ30" s="138">
        <v>0</v>
      </c>
      <c r="BR30" s="138">
        <v>0</v>
      </c>
      <c r="BS30" s="138">
        <v>0</v>
      </c>
      <c r="BT30" s="138">
        <v>0</v>
      </c>
      <c r="BU30" s="138">
        <v>0</v>
      </c>
    </row>
    <row r="31" spans="1:73" ht="13.5" outlineLevel="1" thickTop="1">
      <c r="A31" s="37"/>
      <c r="B31" s="37"/>
      <c r="C31" s="323" t="s">
        <v>264</v>
      </c>
      <c r="D31" s="324"/>
      <c r="E31" s="37"/>
      <c r="F31" s="37"/>
      <c r="G31" s="37"/>
      <c r="H31" s="37"/>
      <c r="I31" s="37"/>
      <c r="J31" s="136">
        <v>3</v>
      </c>
      <c r="K31" s="136">
        <v>0</v>
      </c>
      <c r="L31" s="136">
        <v>1</v>
      </c>
      <c r="M31" s="136">
        <v>0</v>
      </c>
      <c r="N31" s="136">
        <v>0</v>
      </c>
      <c r="O31" s="136">
        <v>0</v>
      </c>
      <c r="P31" s="136">
        <v>0</v>
      </c>
      <c r="Q31" s="136">
        <v>0</v>
      </c>
      <c r="R31" s="136">
        <v>0</v>
      </c>
      <c r="S31" s="136">
        <v>1</v>
      </c>
      <c r="T31" s="136">
        <v>0</v>
      </c>
      <c r="U31" s="136">
        <v>1</v>
      </c>
      <c r="V31" s="136">
        <v>1</v>
      </c>
      <c r="W31" s="136">
        <v>0</v>
      </c>
      <c r="X31" s="136">
        <v>0</v>
      </c>
      <c r="Y31" s="136">
        <v>0</v>
      </c>
      <c r="Z31" s="136">
        <v>1</v>
      </c>
      <c r="AA31" s="136">
        <v>0</v>
      </c>
      <c r="AB31" s="136">
        <v>0</v>
      </c>
      <c r="AC31" s="136">
        <v>0</v>
      </c>
      <c r="AD31" s="136">
        <v>2</v>
      </c>
      <c r="AE31" s="136">
        <v>1</v>
      </c>
      <c r="AF31" s="136">
        <v>0</v>
      </c>
      <c r="AG31" s="136">
        <v>0</v>
      </c>
      <c r="AH31" s="136">
        <v>0</v>
      </c>
      <c r="AI31" s="136">
        <v>1</v>
      </c>
      <c r="AJ31" s="136">
        <v>0</v>
      </c>
      <c r="AK31" s="136">
        <v>0</v>
      </c>
      <c r="AL31" s="136">
        <v>0</v>
      </c>
      <c r="AM31" s="136">
        <v>0</v>
      </c>
      <c r="AN31" s="136">
        <v>0</v>
      </c>
      <c r="AO31" s="136">
        <v>0</v>
      </c>
      <c r="AP31" s="136">
        <v>0</v>
      </c>
      <c r="AQ31" s="136">
        <v>0</v>
      </c>
      <c r="AR31" s="136">
        <v>0</v>
      </c>
      <c r="AS31" s="136">
        <v>0</v>
      </c>
      <c r="AT31" s="136">
        <v>0</v>
      </c>
      <c r="AU31" s="136">
        <v>0</v>
      </c>
      <c r="AV31" s="136">
        <v>0</v>
      </c>
      <c r="AW31" s="136">
        <v>1</v>
      </c>
      <c r="AX31" s="136">
        <v>0</v>
      </c>
      <c r="AY31" s="136">
        <v>0</v>
      </c>
      <c r="AZ31" s="136">
        <v>0</v>
      </c>
      <c r="BA31" s="136">
        <v>0</v>
      </c>
      <c r="BB31" s="136">
        <v>0</v>
      </c>
      <c r="BC31" s="136">
        <v>0</v>
      </c>
      <c r="BD31" s="136">
        <v>0</v>
      </c>
      <c r="BE31" s="136">
        <v>0</v>
      </c>
      <c r="BF31" s="136">
        <v>0</v>
      </c>
      <c r="BG31" s="136">
        <v>0</v>
      </c>
      <c r="BH31" s="136">
        <v>0</v>
      </c>
      <c r="BI31" s="136">
        <v>0</v>
      </c>
      <c r="BJ31" s="136">
        <v>0</v>
      </c>
      <c r="BK31" s="136">
        <v>0</v>
      </c>
      <c r="BL31" s="136">
        <v>2</v>
      </c>
      <c r="BM31" s="136">
        <v>0</v>
      </c>
      <c r="BN31" s="136">
        <v>0</v>
      </c>
      <c r="BO31" s="136">
        <v>0</v>
      </c>
      <c r="BP31" s="136" t="s">
        <v>812</v>
      </c>
      <c r="BQ31" s="136" t="s">
        <v>812</v>
      </c>
      <c r="BR31" s="136" t="s">
        <v>812</v>
      </c>
      <c r="BS31" s="136" t="s">
        <v>812</v>
      </c>
      <c r="BT31" s="136" t="s">
        <v>812</v>
      </c>
      <c r="BU31" s="136" t="s">
        <v>812</v>
      </c>
    </row>
    <row r="32" spans="1:73">
      <c r="A32" s="37"/>
      <c r="B32" s="37"/>
      <c r="C32" s="37"/>
      <c r="D32" s="37"/>
      <c r="E32" s="37"/>
      <c r="F32" s="37"/>
      <c r="G32" s="37"/>
      <c r="H32" s="37"/>
      <c r="I32" s="37"/>
      <c r="J32" s="37"/>
      <c r="K32" s="37"/>
      <c r="L32" s="37"/>
      <c r="M32" s="132"/>
      <c r="N32" s="132"/>
      <c r="O32" s="132"/>
      <c r="P32" s="132"/>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row>
    <row r="33" spans="1:73" ht="21.75" customHeight="1" thickBot="1">
      <c r="A33" s="158"/>
      <c r="B33" s="158"/>
      <c r="C33" s="158" t="s">
        <v>265</v>
      </c>
      <c r="D33" s="158"/>
      <c r="E33" s="158"/>
      <c r="F33" s="158"/>
      <c r="G33" s="158"/>
      <c r="H33" s="158"/>
      <c r="I33" s="158"/>
      <c r="J33" s="158"/>
      <c r="K33" s="158"/>
      <c r="L33" s="158"/>
      <c r="M33" s="158"/>
      <c r="N33" s="158"/>
      <c r="O33" s="158"/>
      <c r="P33" s="158"/>
      <c r="Q33" s="158"/>
      <c r="R33" s="158"/>
      <c r="S33" s="158"/>
      <c r="T33" s="158"/>
      <c r="U33" s="158"/>
      <c r="V33" s="158"/>
      <c r="W33" s="158"/>
      <c r="X33" s="158"/>
      <c r="Y33" s="158"/>
      <c r="Z33" s="158"/>
      <c r="AA33" s="158"/>
      <c r="AB33" s="158"/>
      <c r="AC33" s="158"/>
      <c r="AD33" s="158"/>
      <c r="AE33" s="158"/>
      <c r="AF33" s="158"/>
      <c r="AG33" s="158"/>
      <c r="AH33" s="158"/>
      <c r="AI33" s="158"/>
      <c r="AJ33" s="158"/>
      <c r="AK33" s="158"/>
      <c r="AL33" s="158"/>
      <c r="AM33" s="158"/>
      <c r="AN33" s="158"/>
      <c r="AO33" s="158"/>
      <c r="AP33" s="158"/>
      <c r="AQ33" s="158"/>
      <c r="AR33" s="158"/>
      <c r="AS33" s="158"/>
      <c r="AT33" s="158"/>
      <c r="AU33" s="158"/>
      <c r="AV33" s="158"/>
      <c r="AW33" s="158"/>
      <c r="AX33" s="158"/>
      <c r="AY33" s="158"/>
      <c r="AZ33" s="158"/>
      <c r="BA33" s="158"/>
      <c r="BB33" s="158"/>
      <c r="BC33" s="158"/>
      <c r="BD33" s="158"/>
      <c r="BE33" s="158"/>
      <c r="BF33" s="158"/>
      <c r="BG33" s="158"/>
      <c r="BH33" s="158"/>
      <c r="BI33" s="158"/>
      <c r="BJ33" s="158"/>
      <c r="BK33" s="158"/>
      <c r="BL33" s="158"/>
      <c r="BM33" s="158"/>
      <c r="BN33" s="158"/>
      <c r="BO33" s="158"/>
      <c r="BP33" s="158"/>
      <c r="BQ33" s="158"/>
      <c r="BR33" s="158"/>
      <c r="BS33" s="158"/>
      <c r="BT33" s="158"/>
      <c r="BU33" s="158"/>
    </row>
    <row r="34" spans="1:73" ht="10.5" customHeight="1" outlineLevel="1">
      <c r="A34" s="37"/>
      <c r="B34" s="37"/>
      <c r="C34" s="37"/>
      <c r="D34" s="37"/>
      <c r="E34" s="37"/>
      <c r="F34" s="37"/>
      <c r="G34" s="37"/>
      <c r="H34" s="37"/>
      <c r="I34" s="37"/>
      <c r="J34" s="37"/>
      <c r="K34" s="37"/>
      <c r="L34" s="37"/>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row>
    <row r="35" spans="1:73" ht="15.75" outlineLevel="1">
      <c r="A35" s="37"/>
      <c r="B35" s="37"/>
      <c r="C35" s="314" t="s">
        <v>555</v>
      </c>
      <c r="D35" s="297"/>
      <c r="E35" s="37"/>
      <c r="F35" s="37"/>
      <c r="G35" s="37"/>
      <c r="H35" s="37"/>
      <c r="I35" s="37"/>
      <c r="J35" s="37"/>
      <c r="K35" s="37"/>
      <c r="L35" s="37"/>
      <c r="M35" s="132"/>
      <c r="N35" s="132"/>
      <c r="O35" s="132"/>
      <c r="P35" s="132"/>
      <c r="Q35" s="132"/>
      <c r="R35" s="132"/>
      <c r="S35" s="132"/>
      <c r="T35" s="132"/>
      <c r="U35" s="132"/>
      <c r="V35" s="132"/>
      <c r="W35" s="132"/>
      <c r="X35" s="132"/>
      <c r="Y35" s="132"/>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row>
    <row r="36" spans="1:73" outlineLevel="1">
      <c r="A36" s="37"/>
      <c r="B36" s="37"/>
      <c r="C36" s="41" t="s">
        <v>556</v>
      </c>
      <c r="D36" s="8" t="s">
        <v>6</v>
      </c>
      <c r="E36" s="37"/>
      <c r="F36" s="132"/>
      <c r="G36" s="132"/>
      <c r="H36" s="37"/>
      <c r="I36" s="37"/>
      <c r="J36" s="140">
        <v>6666.666666666667</v>
      </c>
      <c r="K36" s="140">
        <v>6666.666666666667</v>
      </c>
      <c r="L36" s="140">
        <v>6666.666666666667</v>
      </c>
      <c r="M36" s="140">
        <v>6666.666666666667</v>
      </c>
      <c r="N36" s="140">
        <v>6666.666666666667</v>
      </c>
      <c r="O36" s="140">
        <v>6666.666666666667</v>
      </c>
      <c r="P36" s="140">
        <v>6666.666666666667</v>
      </c>
      <c r="Q36" s="140">
        <v>6666.666666666667</v>
      </c>
      <c r="R36" s="140">
        <v>6666.666666666667</v>
      </c>
      <c r="S36" s="140">
        <v>6666.666666666667</v>
      </c>
      <c r="T36" s="140">
        <v>6733.333333333333</v>
      </c>
      <c r="U36" s="140">
        <v>6733.333333333333</v>
      </c>
      <c r="V36" s="140">
        <v>6733.333333333333</v>
      </c>
      <c r="W36" s="140">
        <v>6733.333333333333</v>
      </c>
      <c r="X36" s="140">
        <v>6733.333333333333</v>
      </c>
      <c r="Y36" s="140">
        <v>6733.333333333333</v>
      </c>
      <c r="Z36" s="140">
        <v>6733.333333333333</v>
      </c>
      <c r="AA36" s="140">
        <v>6733.333333333333</v>
      </c>
      <c r="AB36" s="140">
        <v>6733.333333333333</v>
      </c>
      <c r="AC36" s="140">
        <v>6733.333333333333</v>
      </c>
      <c r="AD36" s="140">
        <v>6733.333333333333</v>
      </c>
      <c r="AE36" s="140">
        <v>6733.333333333333</v>
      </c>
      <c r="AF36" s="140">
        <v>6800.666666666667</v>
      </c>
      <c r="AG36" s="140">
        <v>6800.666666666667</v>
      </c>
      <c r="AH36" s="140">
        <v>6800.666666666667</v>
      </c>
      <c r="AI36" s="140">
        <v>6800.666666666667</v>
      </c>
      <c r="AJ36" s="140">
        <v>6800.666666666667</v>
      </c>
      <c r="AK36" s="140">
        <v>6800.666666666667</v>
      </c>
      <c r="AL36" s="140">
        <v>6800.666666666667</v>
      </c>
      <c r="AM36" s="140">
        <v>6800.666666666667</v>
      </c>
      <c r="AN36" s="140">
        <v>6800.666666666667</v>
      </c>
      <c r="AO36" s="140">
        <v>6800.666666666667</v>
      </c>
      <c r="AP36" s="140">
        <v>6800.666666666667</v>
      </c>
      <c r="AQ36" s="140">
        <v>6800.666666666667</v>
      </c>
      <c r="AR36" s="140">
        <v>6868.6733333333332</v>
      </c>
      <c r="AS36" s="140">
        <v>6868.6733333333332</v>
      </c>
      <c r="AT36" s="140">
        <v>6868.6733333333332</v>
      </c>
      <c r="AU36" s="140">
        <v>6868.6733333333332</v>
      </c>
      <c r="AV36" s="140">
        <v>6868.6733333333332</v>
      </c>
      <c r="AW36" s="140">
        <v>6868.6733333333332</v>
      </c>
      <c r="AX36" s="140">
        <v>6868.6733333333332</v>
      </c>
      <c r="AY36" s="140">
        <v>6868.6733333333332</v>
      </c>
      <c r="AZ36" s="140">
        <v>6868.6733333333332</v>
      </c>
      <c r="BA36" s="140">
        <v>6868.6733333333332</v>
      </c>
      <c r="BB36" s="140">
        <v>6868.6733333333332</v>
      </c>
      <c r="BC36" s="140">
        <v>6868.6733333333332</v>
      </c>
      <c r="BD36" s="140">
        <v>6937.3600666666671</v>
      </c>
      <c r="BE36" s="140">
        <v>6937.3600666666671</v>
      </c>
      <c r="BF36" s="140">
        <v>6937.3600666666671</v>
      </c>
      <c r="BG36" s="140">
        <v>6937.3600666666671</v>
      </c>
      <c r="BH36" s="140">
        <v>6937.3600666666671</v>
      </c>
      <c r="BI36" s="140">
        <v>6937.3600666666671</v>
      </c>
      <c r="BJ36" s="140">
        <v>6937.3600666666671</v>
      </c>
      <c r="BK36" s="140">
        <v>6937.3600666666671</v>
      </c>
      <c r="BL36" s="140">
        <v>6937.3600666666671</v>
      </c>
      <c r="BM36" s="140">
        <v>6937.3600666666671</v>
      </c>
      <c r="BN36" s="140">
        <v>6937.3600666666671</v>
      </c>
      <c r="BO36" s="140">
        <v>6937.3600666666671</v>
      </c>
      <c r="BP36" s="140">
        <v>0</v>
      </c>
      <c r="BQ36" s="140">
        <v>0</v>
      </c>
      <c r="BR36" s="140">
        <v>0</v>
      </c>
      <c r="BS36" s="140">
        <v>0</v>
      </c>
      <c r="BT36" s="140">
        <v>0</v>
      </c>
      <c r="BU36" s="140">
        <v>0</v>
      </c>
    </row>
    <row r="37" spans="1:73" outlineLevel="1">
      <c r="A37" s="37"/>
      <c r="B37" s="37"/>
      <c r="C37" s="41" t="s">
        <v>557</v>
      </c>
      <c r="D37" s="8" t="s">
        <v>6</v>
      </c>
      <c r="E37" s="37"/>
      <c r="F37" s="132"/>
      <c r="G37" s="132"/>
      <c r="H37" s="37"/>
      <c r="I37" s="37"/>
      <c r="J37" s="140">
        <v>6250</v>
      </c>
      <c r="K37" s="140">
        <v>6250</v>
      </c>
      <c r="L37" s="140">
        <v>6250</v>
      </c>
      <c r="M37" s="140">
        <v>6250</v>
      </c>
      <c r="N37" s="140">
        <v>6250</v>
      </c>
      <c r="O37" s="140">
        <v>6250</v>
      </c>
      <c r="P37" s="140">
        <v>6250</v>
      </c>
      <c r="Q37" s="140">
        <v>6250</v>
      </c>
      <c r="R37" s="140">
        <v>6250</v>
      </c>
      <c r="S37" s="140">
        <v>6250</v>
      </c>
      <c r="T37" s="140">
        <v>6312.5</v>
      </c>
      <c r="U37" s="140">
        <v>6312.5</v>
      </c>
      <c r="V37" s="140">
        <v>6312.5</v>
      </c>
      <c r="W37" s="140">
        <v>6312.5</v>
      </c>
      <c r="X37" s="140">
        <v>6312.5</v>
      </c>
      <c r="Y37" s="140">
        <v>6312.5</v>
      </c>
      <c r="Z37" s="140">
        <v>6312.5</v>
      </c>
      <c r="AA37" s="140">
        <v>6312.5</v>
      </c>
      <c r="AB37" s="140">
        <v>6312.5</v>
      </c>
      <c r="AC37" s="140">
        <v>6312.5</v>
      </c>
      <c r="AD37" s="140">
        <v>6312.5</v>
      </c>
      <c r="AE37" s="140">
        <v>6312.5</v>
      </c>
      <c r="AF37" s="140">
        <v>6375.625</v>
      </c>
      <c r="AG37" s="140">
        <v>6375.625</v>
      </c>
      <c r="AH37" s="140">
        <v>6375.625</v>
      </c>
      <c r="AI37" s="140">
        <v>6375.625</v>
      </c>
      <c r="AJ37" s="140">
        <v>6375.625</v>
      </c>
      <c r="AK37" s="140">
        <v>6375.625</v>
      </c>
      <c r="AL37" s="140">
        <v>6375.625</v>
      </c>
      <c r="AM37" s="140">
        <v>6375.625</v>
      </c>
      <c r="AN37" s="140">
        <v>6375.625</v>
      </c>
      <c r="AO37" s="140">
        <v>6375.625</v>
      </c>
      <c r="AP37" s="140">
        <v>6375.625</v>
      </c>
      <c r="AQ37" s="140">
        <v>6375.625</v>
      </c>
      <c r="AR37" s="140">
        <v>6439.3812499999995</v>
      </c>
      <c r="AS37" s="140">
        <v>6439.3812499999995</v>
      </c>
      <c r="AT37" s="140">
        <v>6439.3812499999995</v>
      </c>
      <c r="AU37" s="140">
        <v>6439.3812499999995</v>
      </c>
      <c r="AV37" s="140">
        <v>6439.3812499999995</v>
      </c>
      <c r="AW37" s="140">
        <v>6439.3812499999995</v>
      </c>
      <c r="AX37" s="140">
        <v>6439.3812499999995</v>
      </c>
      <c r="AY37" s="140">
        <v>6439.3812499999995</v>
      </c>
      <c r="AZ37" s="140">
        <v>6439.3812499999995</v>
      </c>
      <c r="BA37" s="140">
        <v>6439.3812499999995</v>
      </c>
      <c r="BB37" s="140">
        <v>6439.3812499999995</v>
      </c>
      <c r="BC37" s="140">
        <v>6439.3812499999995</v>
      </c>
      <c r="BD37" s="140">
        <v>6503.7750624999999</v>
      </c>
      <c r="BE37" s="140">
        <v>6503.7750624999999</v>
      </c>
      <c r="BF37" s="140">
        <v>6503.7750624999999</v>
      </c>
      <c r="BG37" s="140">
        <v>6503.7750624999999</v>
      </c>
      <c r="BH37" s="140">
        <v>6503.7750624999999</v>
      </c>
      <c r="BI37" s="140">
        <v>6503.7750624999999</v>
      </c>
      <c r="BJ37" s="140">
        <v>6503.7750624999999</v>
      </c>
      <c r="BK37" s="140">
        <v>6503.7750624999999</v>
      </c>
      <c r="BL37" s="140">
        <v>6503.7750624999999</v>
      </c>
      <c r="BM37" s="140">
        <v>6503.7750624999999</v>
      </c>
      <c r="BN37" s="140">
        <v>6503.7750624999999</v>
      </c>
      <c r="BO37" s="140">
        <v>6503.7750624999999</v>
      </c>
      <c r="BP37" s="140">
        <v>0</v>
      </c>
      <c r="BQ37" s="140">
        <v>0</v>
      </c>
      <c r="BR37" s="140">
        <v>0</v>
      </c>
      <c r="BS37" s="140">
        <v>0</v>
      </c>
      <c r="BT37" s="140">
        <v>0</v>
      </c>
      <c r="BU37" s="140">
        <v>0</v>
      </c>
    </row>
    <row r="38" spans="1:73" outlineLevel="1">
      <c r="A38" s="37"/>
      <c r="B38" s="37"/>
      <c r="C38" s="41" t="s">
        <v>558</v>
      </c>
      <c r="D38" s="8" t="s">
        <v>6</v>
      </c>
      <c r="E38" s="37"/>
      <c r="F38" s="132"/>
      <c r="G38" s="132"/>
      <c r="H38" s="37"/>
      <c r="I38" s="37"/>
      <c r="J38" s="140">
        <v>4583.333333333333</v>
      </c>
      <c r="K38" s="140">
        <v>4583.333333333333</v>
      </c>
      <c r="L38" s="140">
        <v>4583.333333333333</v>
      </c>
      <c r="M38" s="140">
        <v>4583.333333333333</v>
      </c>
      <c r="N38" s="140">
        <v>4583.333333333333</v>
      </c>
      <c r="O38" s="140">
        <v>4583.333333333333</v>
      </c>
      <c r="P38" s="140">
        <v>4583.333333333333</v>
      </c>
      <c r="Q38" s="140">
        <v>4583.333333333333</v>
      </c>
      <c r="R38" s="140">
        <v>4583.333333333333</v>
      </c>
      <c r="S38" s="140">
        <v>4583.333333333333</v>
      </c>
      <c r="T38" s="140">
        <v>4652.083333333333</v>
      </c>
      <c r="U38" s="140">
        <v>4652.083333333333</v>
      </c>
      <c r="V38" s="140">
        <v>4652.083333333333</v>
      </c>
      <c r="W38" s="140">
        <v>4652.083333333333</v>
      </c>
      <c r="X38" s="140">
        <v>4652.083333333333</v>
      </c>
      <c r="Y38" s="140">
        <v>4652.083333333333</v>
      </c>
      <c r="Z38" s="140">
        <v>4652.083333333333</v>
      </c>
      <c r="AA38" s="140">
        <v>4652.083333333333</v>
      </c>
      <c r="AB38" s="140">
        <v>4652.083333333333</v>
      </c>
      <c r="AC38" s="140">
        <v>4652.083333333333</v>
      </c>
      <c r="AD38" s="140">
        <v>4652.083333333333</v>
      </c>
      <c r="AE38" s="140">
        <v>4652.083333333333</v>
      </c>
      <c r="AF38" s="140">
        <v>4721.8645833333321</v>
      </c>
      <c r="AG38" s="140">
        <v>4721.8645833333321</v>
      </c>
      <c r="AH38" s="140">
        <v>4721.8645833333321</v>
      </c>
      <c r="AI38" s="140">
        <v>4721.8645833333321</v>
      </c>
      <c r="AJ38" s="140">
        <v>4721.8645833333321</v>
      </c>
      <c r="AK38" s="140">
        <v>4721.8645833333321</v>
      </c>
      <c r="AL38" s="140">
        <v>4721.8645833333321</v>
      </c>
      <c r="AM38" s="140">
        <v>4721.8645833333321</v>
      </c>
      <c r="AN38" s="140">
        <v>4721.8645833333321</v>
      </c>
      <c r="AO38" s="140">
        <v>4721.8645833333321</v>
      </c>
      <c r="AP38" s="140">
        <v>4721.8645833333321</v>
      </c>
      <c r="AQ38" s="140">
        <v>4721.8645833333321</v>
      </c>
      <c r="AR38" s="140">
        <v>4792.6925520833311</v>
      </c>
      <c r="AS38" s="140">
        <v>4792.6925520833311</v>
      </c>
      <c r="AT38" s="140">
        <v>4792.6925520833311</v>
      </c>
      <c r="AU38" s="140">
        <v>4792.6925520833311</v>
      </c>
      <c r="AV38" s="140">
        <v>4792.6925520833311</v>
      </c>
      <c r="AW38" s="140">
        <v>4792.6925520833311</v>
      </c>
      <c r="AX38" s="140">
        <v>4792.6925520833311</v>
      </c>
      <c r="AY38" s="140">
        <v>4792.6925520833311</v>
      </c>
      <c r="AZ38" s="140">
        <v>4792.6925520833311</v>
      </c>
      <c r="BA38" s="140">
        <v>4792.6925520833311</v>
      </c>
      <c r="BB38" s="140">
        <v>4792.6925520833311</v>
      </c>
      <c r="BC38" s="140">
        <v>4792.6925520833311</v>
      </c>
      <c r="BD38" s="140">
        <v>4864.5829403645812</v>
      </c>
      <c r="BE38" s="140">
        <v>4864.5829403645812</v>
      </c>
      <c r="BF38" s="140">
        <v>4864.5829403645812</v>
      </c>
      <c r="BG38" s="140">
        <v>4864.5829403645812</v>
      </c>
      <c r="BH38" s="140">
        <v>4864.5829403645812</v>
      </c>
      <c r="BI38" s="140">
        <v>4864.5829403645812</v>
      </c>
      <c r="BJ38" s="140">
        <v>4864.5829403645812</v>
      </c>
      <c r="BK38" s="140">
        <v>4864.5829403645812</v>
      </c>
      <c r="BL38" s="140">
        <v>4864.5829403645812</v>
      </c>
      <c r="BM38" s="140">
        <v>4864.5829403645812</v>
      </c>
      <c r="BN38" s="140">
        <v>4864.5829403645812</v>
      </c>
      <c r="BO38" s="140">
        <v>4864.5829403645812</v>
      </c>
      <c r="BP38" s="140">
        <v>0</v>
      </c>
      <c r="BQ38" s="140">
        <v>0</v>
      </c>
      <c r="BR38" s="140">
        <v>0</v>
      </c>
      <c r="BS38" s="140">
        <v>0</v>
      </c>
      <c r="BT38" s="140">
        <v>0</v>
      </c>
      <c r="BU38" s="140">
        <v>0</v>
      </c>
    </row>
    <row r="39" spans="1:73" s="199" customFormat="1" outlineLevel="1">
      <c r="A39" s="37"/>
      <c r="B39" s="37"/>
      <c r="C39" s="41" t="s">
        <v>559</v>
      </c>
      <c r="D39" s="8" t="s">
        <v>6</v>
      </c>
      <c r="E39" s="37"/>
      <c r="F39" s="132"/>
      <c r="G39" s="132"/>
      <c r="H39" s="37"/>
      <c r="I39" s="37"/>
      <c r="J39" s="140">
        <v>5000</v>
      </c>
      <c r="K39" s="140">
        <v>5000</v>
      </c>
      <c r="L39" s="140">
        <v>5000</v>
      </c>
      <c r="M39" s="140">
        <v>5000</v>
      </c>
      <c r="N39" s="140">
        <v>5000</v>
      </c>
      <c r="O39" s="140">
        <v>5000</v>
      </c>
      <c r="P39" s="140">
        <v>5000</v>
      </c>
      <c r="Q39" s="140">
        <v>5000</v>
      </c>
      <c r="R39" s="140">
        <v>5000</v>
      </c>
      <c r="S39" s="140">
        <v>5000</v>
      </c>
      <c r="T39" s="140">
        <v>5074.9999999999991</v>
      </c>
      <c r="U39" s="140">
        <v>5074.9999999999991</v>
      </c>
      <c r="V39" s="140">
        <v>5074.9999999999991</v>
      </c>
      <c r="W39" s="140">
        <v>5074.9999999999991</v>
      </c>
      <c r="X39" s="140">
        <v>5074.9999999999991</v>
      </c>
      <c r="Y39" s="140">
        <v>5074.9999999999991</v>
      </c>
      <c r="Z39" s="140">
        <v>5074.9999999999991</v>
      </c>
      <c r="AA39" s="140">
        <v>5074.9999999999991</v>
      </c>
      <c r="AB39" s="140">
        <v>5074.9999999999991</v>
      </c>
      <c r="AC39" s="140">
        <v>5074.9999999999991</v>
      </c>
      <c r="AD39" s="140">
        <v>5074.9999999999991</v>
      </c>
      <c r="AE39" s="140">
        <v>5074.9999999999991</v>
      </c>
      <c r="AF39" s="140">
        <v>5151.1249999999991</v>
      </c>
      <c r="AG39" s="140">
        <v>5151.1249999999991</v>
      </c>
      <c r="AH39" s="140">
        <v>5151.1249999999991</v>
      </c>
      <c r="AI39" s="140">
        <v>5151.1249999999991</v>
      </c>
      <c r="AJ39" s="140">
        <v>5151.1249999999991</v>
      </c>
      <c r="AK39" s="140">
        <v>5151.1249999999991</v>
      </c>
      <c r="AL39" s="140">
        <v>5151.1249999999991</v>
      </c>
      <c r="AM39" s="140">
        <v>5151.1249999999991</v>
      </c>
      <c r="AN39" s="140">
        <v>5151.1249999999991</v>
      </c>
      <c r="AO39" s="140">
        <v>5151.1249999999991</v>
      </c>
      <c r="AP39" s="140">
        <v>5151.1249999999991</v>
      </c>
      <c r="AQ39" s="140">
        <v>5151.1249999999991</v>
      </c>
      <c r="AR39" s="140">
        <v>5228.3918749999984</v>
      </c>
      <c r="AS39" s="140">
        <v>5228.3918749999984</v>
      </c>
      <c r="AT39" s="140">
        <v>5228.3918749999984</v>
      </c>
      <c r="AU39" s="140">
        <v>5228.3918749999984</v>
      </c>
      <c r="AV39" s="140">
        <v>5228.3918749999984</v>
      </c>
      <c r="AW39" s="140">
        <v>5228.3918749999984</v>
      </c>
      <c r="AX39" s="140">
        <v>5228.3918749999984</v>
      </c>
      <c r="AY39" s="140">
        <v>5228.3918749999984</v>
      </c>
      <c r="AZ39" s="140">
        <v>5228.3918749999984</v>
      </c>
      <c r="BA39" s="140">
        <v>5228.3918749999984</v>
      </c>
      <c r="BB39" s="140">
        <v>5228.3918749999984</v>
      </c>
      <c r="BC39" s="140">
        <v>5228.3918749999984</v>
      </c>
      <c r="BD39" s="140">
        <v>5306.8177531249976</v>
      </c>
      <c r="BE39" s="140">
        <v>5306.8177531249976</v>
      </c>
      <c r="BF39" s="140">
        <v>5306.8177531249976</v>
      </c>
      <c r="BG39" s="140">
        <v>5306.8177531249976</v>
      </c>
      <c r="BH39" s="140">
        <v>5306.8177531249976</v>
      </c>
      <c r="BI39" s="140">
        <v>5306.8177531249976</v>
      </c>
      <c r="BJ39" s="140">
        <v>5306.8177531249976</v>
      </c>
      <c r="BK39" s="140">
        <v>5306.8177531249976</v>
      </c>
      <c r="BL39" s="140">
        <v>5306.8177531249976</v>
      </c>
      <c r="BM39" s="140">
        <v>5306.8177531249976</v>
      </c>
      <c r="BN39" s="140">
        <v>5306.8177531249976</v>
      </c>
      <c r="BO39" s="140">
        <v>5306.8177531249976</v>
      </c>
      <c r="BP39" s="140">
        <v>0</v>
      </c>
      <c r="BQ39" s="140">
        <v>0</v>
      </c>
      <c r="BR39" s="140">
        <v>0</v>
      </c>
      <c r="BS39" s="140">
        <v>0</v>
      </c>
      <c r="BT39" s="140">
        <v>0</v>
      </c>
      <c r="BU39" s="140">
        <v>0</v>
      </c>
    </row>
    <row r="40" spans="1:73" s="199" customFormat="1" outlineLevel="1">
      <c r="A40" s="37"/>
      <c r="B40" s="37"/>
      <c r="C40" s="41" t="s">
        <v>812</v>
      </c>
      <c r="D40" s="8" t="s">
        <v>6</v>
      </c>
      <c r="E40" s="37"/>
      <c r="F40" s="132"/>
      <c r="G40" s="132"/>
      <c r="H40" s="37"/>
      <c r="I40" s="37"/>
      <c r="J40" s="140">
        <v>0</v>
      </c>
      <c r="K40" s="140">
        <v>0</v>
      </c>
      <c r="L40" s="140">
        <v>0</v>
      </c>
      <c r="M40" s="140">
        <v>0</v>
      </c>
      <c r="N40" s="140">
        <v>0</v>
      </c>
      <c r="O40" s="140">
        <v>0</v>
      </c>
      <c r="P40" s="140">
        <v>0</v>
      </c>
      <c r="Q40" s="140">
        <v>0</v>
      </c>
      <c r="R40" s="140">
        <v>0</v>
      </c>
      <c r="S40" s="140">
        <v>0</v>
      </c>
      <c r="T40" s="140">
        <v>0</v>
      </c>
      <c r="U40" s="140">
        <v>0</v>
      </c>
      <c r="V40" s="140">
        <v>0</v>
      </c>
      <c r="W40" s="140">
        <v>0</v>
      </c>
      <c r="X40" s="140">
        <v>0</v>
      </c>
      <c r="Y40" s="140">
        <v>0</v>
      </c>
      <c r="Z40" s="140">
        <v>0</v>
      </c>
      <c r="AA40" s="140">
        <v>0</v>
      </c>
      <c r="AB40" s="140">
        <v>0</v>
      </c>
      <c r="AC40" s="140">
        <v>0</v>
      </c>
      <c r="AD40" s="140">
        <v>0</v>
      </c>
      <c r="AE40" s="140">
        <v>0</v>
      </c>
      <c r="AF40" s="140">
        <v>0</v>
      </c>
      <c r="AG40" s="140">
        <v>0</v>
      </c>
      <c r="AH40" s="140">
        <v>0</v>
      </c>
      <c r="AI40" s="140">
        <v>0</v>
      </c>
      <c r="AJ40" s="140">
        <v>0</v>
      </c>
      <c r="AK40" s="140">
        <v>0</v>
      </c>
      <c r="AL40" s="140">
        <v>0</v>
      </c>
      <c r="AM40" s="140">
        <v>0</v>
      </c>
      <c r="AN40" s="140">
        <v>0</v>
      </c>
      <c r="AO40" s="140">
        <v>0</v>
      </c>
      <c r="AP40" s="140">
        <v>0</v>
      </c>
      <c r="AQ40" s="140">
        <v>0</v>
      </c>
      <c r="AR40" s="140">
        <v>0</v>
      </c>
      <c r="AS40" s="140">
        <v>0</v>
      </c>
      <c r="AT40" s="140">
        <v>0</v>
      </c>
      <c r="AU40" s="140">
        <v>0</v>
      </c>
      <c r="AV40" s="140">
        <v>0</v>
      </c>
      <c r="AW40" s="140">
        <v>0</v>
      </c>
      <c r="AX40" s="140">
        <v>0</v>
      </c>
      <c r="AY40" s="140">
        <v>0</v>
      </c>
      <c r="AZ40" s="140">
        <v>0</v>
      </c>
      <c r="BA40" s="140">
        <v>0</v>
      </c>
      <c r="BB40" s="140">
        <v>0</v>
      </c>
      <c r="BC40" s="140">
        <v>0</v>
      </c>
      <c r="BD40" s="140">
        <v>0</v>
      </c>
      <c r="BE40" s="140">
        <v>0</v>
      </c>
      <c r="BF40" s="140">
        <v>0</v>
      </c>
      <c r="BG40" s="140">
        <v>0</v>
      </c>
      <c r="BH40" s="140">
        <v>0</v>
      </c>
      <c r="BI40" s="140">
        <v>0</v>
      </c>
      <c r="BJ40" s="140">
        <v>0</v>
      </c>
      <c r="BK40" s="140">
        <v>0</v>
      </c>
      <c r="BL40" s="140">
        <v>0</v>
      </c>
      <c r="BM40" s="140">
        <v>0</v>
      </c>
      <c r="BN40" s="140">
        <v>0</v>
      </c>
      <c r="BO40" s="140">
        <v>0</v>
      </c>
      <c r="BP40" s="140">
        <v>0</v>
      </c>
      <c r="BQ40" s="140">
        <v>0</v>
      </c>
      <c r="BR40" s="140">
        <v>0</v>
      </c>
      <c r="BS40" s="140">
        <v>0</v>
      </c>
      <c r="BT40" s="140">
        <v>0</v>
      </c>
      <c r="BU40" s="140">
        <v>0</v>
      </c>
    </row>
    <row r="41" spans="1:73" outlineLevel="1">
      <c r="A41" s="37"/>
      <c r="B41" s="37"/>
      <c r="C41" s="41" t="s">
        <v>812</v>
      </c>
      <c r="D41" s="8" t="s">
        <v>6</v>
      </c>
      <c r="E41" s="37"/>
      <c r="F41" s="132"/>
      <c r="G41" s="132"/>
      <c r="H41" s="37"/>
      <c r="I41" s="37"/>
      <c r="J41" s="140">
        <v>0</v>
      </c>
      <c r="K41" s="140">
        <v>0</v>
      </c>
      <c r="L41" s="140">
        <v>0</v>
      </c>
      <c r="M41" s="140">
        <v>0</v>
      </c>
      <c r="N41" s="140">
        <v>0</v>
      </c>
      <c r="O41" s="140">
        <v>0</v>
      </c>
      <c r="P41" s="140">
        <v>0</v>
      </c>
      <c r="Q41" s="140">
        <v>0</v>
      </c>
      <c r="R41" s="140">
        <v>0</v>
      </c>
      <c r="S41" s="140">
        <v>0</v>
      </c>
      <c r="T41" s="140">
        <v>0</v>
      </c>
      <c r="U41" s="140">
        <v>0</v>
      </c>
      <c r="V41" s="140">
        <v>0</v>
      </c>
      <c r="W41" s="140">
        <v>0</v>
      </c>
      <c r="X41" s="140">
        <v>0</v>
      </c>
      <c r="Y41" s="140">
        <v>0</v>
      </c>
      <c r="Z41" s="140">
        <v>0</v>
      </c>
      <c r="AA41" s="140">
        <v>0</v>
      </c>
      <c r="AB41" s="140">
        <v>0</v>
      </c>
      <c r="AC41" s="140">
        <v>0</v>
      </c>
      <c r="AD41" s="140">
        <v>0</v>
      </c>
      <c r="AE41" s="140">
        <v>0</v>
      </c>
      <c r="AF41" s="140">
        <v>0</v>
      </c>
      <c r="AG41" s="140">
        <v>0</v>
      </c>
      <c r="AH41" s="140">
        <v>0</v>
      </c>
      <c r="AI41" s="140">
        <v>0</v>
      </c>
      <c r="AJ41" s="140">
        <v>0</v>
      </c>
      <c r="AK41" s="140">
        <v>0</v>
      </c>
      <c r="AL41" s="140">
        <v>0</v>
      </c>
      <c r="AM41" s="140">
        <v>0</v>
      </c>
      <c r="AN41" s="140">
        <v>0</v>
      </c>
      <c r="AO41" s="140">
        <v>0</v>
      </c>
      <c r="AP41" s="140">
        <v>0</v>
      </c>
      <c r="AQ41" s="140">
        <v>0</v>
      </c>
      <c r="AR41" s="140">
        <v>0</v>
      </c>
      <c r="AS41" s="140">
        <v>0</v>
      </c>
      <c r="AT41" s="140">
        <v>0</v>
      </c>
      <c r="AU41" s="140">
        <v>0</v>
      </c>
      <c r="AV41" s="140">
        <v>0</v>
      </c>
      <c r="AW41" s="140">
        <v>0</v>
      </c>
      <c r="AX41" s="140">
        <v>0</v>
      </c>
      <c r="AY41" s="140">
        <v>0</v>
      </c>
      <c r="AZ41" s="140">
        <v>0</v>
      </c>
      <c r="BA41" s="140">
        <v>0</v>
      </c>
      <c r="BB41" s="140">
        <v>0</v>
      </c>
      <c r="BC41" s="140">
        <v>0</v>
      </c>
      <c r="BD41" s="140">
        <v>0</v>
      </c>
      <c r="BE41" s="140">
        <v>0</v>
      </c>
      <c r="BF41" s="140">
        <v>0</v>
      </c>
      <c r="BG41" s="140">
        <v>0</v>
      </c>
      <c r="BH41" s="140">
        <v>0</v>
      </c>
      <c r="BI41" s="140">
        <v>0</v>
      </c>
      <c r="BJ41" s="140">
        <v>0</v>
      </c>
      <c r="BK41" s="140">
        <v>0</v>
      </c>
      <c r="BL41" s="140">
        <v>0</v>
      </c>
      <c r="BM41" s="140">
        <v>0</v>
      </c>
      <c r="BN41" s="140">
        <v>0</v>
      </c>
      <c r="BO41" s="140">
        <v>0</v>
      </c>
      <c r="BP41" s="140">
        <v>0</v>
      </c>
      <c r="BQ41" s="140">
        <v>0</v>
      </c>
      <c r="BR41" s="140">
        <v>0</v>
      </c>
      <c r="BS41" s="140">
        <v>0</v>
      </c>
      <c r="BT41" s="140">
        <v>0</v>
      </c>
      <c r="BU41" s="140">
        <v>0</v>
      </c>
    </row>
    <row r="42" spans="1:73" ht="15.75" outlineLevel="1">
      <c r="A42" s="37"/>
      <c r="B42" s="37"/>
      <c r="C42" s="314"/>
      <c r="D42" s="297"/>
      <c r="E42" s="37"/>
      <c r="F42" s="132"/>
      <c r="G42" s="132"/>
      <c r="H42" s="37"/>
      <c r="I42" s="37"/>
      <c r="J42" s="221"/>
      <c r="K42" s="221"/>
      <c r="L42" s="221"/>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row>
    <row r="43" spans="1:73" s="199" customFormat="1" ht="15.75" outlineLevel="1">
      <c r="A43" s="37"/>
      <c r="B43" s="37"/>
      <c r="C43" s="314"/>
      <c r="D43" s="297"/>
      <c r="E43" s="37"/>
      <c r="F43" s="132"/>
      <c r="G43" s="132"/>
      <c r="H43" s="37"/>
      <c r="I43" s="37"/>
      <c r="J43" s="221"/>
      <c r="K43" s="221"/>
      <c r="L43" s="221"/>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row>
    <row r="44" spans="1:73" ht="15.75" outlineLevel="1">
      <c r="A44" s="37"/>
      <c r="B44" s="37"/>
      <c r="C44" s="133" t="s">
        <v>554</v>
      </c>
      <c r="D44" s="8"/>
      <c r="E44" s="37"/>
      <c r="F44" s="132"/>
      <c r="G44" s="132"/>
      <c r="H44" s="37"/>
      <c r="I44" s="37"/>
      <c r="J44" s="37"/>
      <c r="K44" s="37"/>
      <c r="L44" s="37"/>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row>
    <row r="45" spans="1:73" outlineLevel="1">
      <c r="A45" s="37"/>
      <c r="B45" s="37"/>
      <c r="C45" s="41" t="s">
        <v>560</v>
      </c>
      <c r="D45" s="8" t="s">
        <v>6</v>
      </c>
      <c r="E45" s="37"/>
      <c r="F45" s="132"/>
      <c r="G45" s="132"/>
      <c r="H45" s="37"/>
      <c r="I45" s="37"/>
      <c r="J45" s="140">
        <v>5000</v>
      </c>
      <c r="K45" s="140">
        <v>5000</v>
      </c>
      <c r="L45" s="140">
        <v>5000</v>
      </c>
      <c r="M45" s="140">
        <v>5000</v>
      </c>
      <c r="N45" s="140">
        <v>5000</v>
      </c>
      <c r="O45" s="140">
        <v>5000</v>
      </c>
      <c r="P45" s="140">
        <v>5000</v>
      </c>
      <c r="Q45" s="140">
        <v>5000</v>
      </c>
      <c r="R45" s="140">
        <v>5000</v>
      </c>
      <c r="S45" s="140">
        <v>5000</v>
      </c>
      <c r="T45" s="140">
        <v>5074.9999999999991</v>
      </c>
      <c r="U45" s="140">
        <v>5074.9999999999991</v>
      </c>
      <c r="V45" s="140">
        <v>5074.9999999999991</v>
      </c>
      <c r="W45" s="140">
        <v>5074.9999999999991</v>
      </c>
      <c r="X45" s="140">
        <v>5074.9999999999991</v>
      </c>
      <c r="Y45" s="140">
        <v>5074.9999999999991</v>
      </c>
      <c r="Z45" s="140">
        <v>5074.9999999999991</v>
      </c>
      <c r="AA45" s="140">
        <v>5074.9999999999991</v>
      </c>
      <c r="AB45" s="140">
        <v>5074.9999999999991</v>
      </c>
      <c r="AC45" s="140">
        <v>5074.9999999999991</v>
      </c>
      <c r="AD45" s="140">
        <v>5074.9999999999991</v>
      </c>
      <c r="AE45" s="140">
        <v>5074.9999999999991</v>
      </c>
      <c r="AF45" s="140">
        <v>5151.1249999999991</v>
      </c>
      <c r="AG45" s="140">
        <v>5151.1249999999991</v>
      </c>
      <c r="AH45" s="140">
        <v>5151.1249999999991</v>
      </c>
      <c r="AI45" s="140">
        <v>5151.1249999999991</v>
      </c>
      <c r="AJ45" s="140">
        <v>5151.1249999999991</v>
      </c>
      <c r="AK45" s="140">
        <v>5151.1249999999991</v>
      </c>
      <c r="AL45" s="140">
        <v>5151.1249999999991</v>
      </c>
      <c r="AM45" s="140">
        <v>5151.1249999999991</v>
      </c>
      <c r="AN45" s="140">
        <v>5151.1249999999991</v>
      </c>
      <c r="AO45" s="140">
        <v>5151.1249999999991</v>
      </c>
      <c r="AP45" s="140">
        <v>5151.1249999999991</v>
      </c>
      <c r="AQ45" s="140">
        <v>5151.1249999999991</v>
      </c>
      <c r="AR45" s="140">
        <v>5228.3918749999984</v>
      </c>
      <c r="AS45" s="140">
        <v>5228.3918749999984</v>
      </c>
      <c r="AT45" s="140">
        <v>5228.3918749999984</v>
      </c>
      <c r="AU45" s="140">
        <v>5228.3918749999984</v>
      </c>
      <c r="AV45" s="140">
        <v>5228.3918749999984</v>
      </c>
      <c r="AW45" s="140">
        <v>5228.3918749999984</v>
      </c>
      <c r="AX45" s="140">
        <v>5228.3918749999984</v>
      </c>
      <c r="AY45" s="140">
        <v>5228.3918749999984</v>
      </c>
      <c r="AZ45" s="140">
        <v>5228.3918749999984</v>
      </c>
      <c r="BA45" s="140">
        <v>5228.3918749999984</v>
      </c>
      <c r="BB45" s="140">
        <v>5228.3918749999984</v>
      </c>
      <c r="BC45" s="140">
        <v>5228.3918749999984</v>
      </c>
      <c r="BD45" s="140">
        <v>5306.8177531249976</v>
      </c>
      <c r="BE45" s="140">
        <v>5306.8177531249976</v>
      </c>
      <c r="BF45" s="140">
        <v>5306.8177531249976</v>
      </c>
      <c r="BG45" s="140">
        <v>5306.8177531249976</v>
      </c>
      <c r="BH45" s="140">
        <v>5306.8177531249976</v>
      </c>
      <c r="BI45" s="140">
        <v>5306.8177531249976</v>
      </c>
      <c r="BJ45" s="140">
        <v>5306.8177531249976</v>
      </c>
      <c r="BK45" s="140">
        <v>5306.8177531249976</v>
      </c>
      <c r="BL45" s="140">
        <v>5306.8177531249976</v>
      </c>
      <c r="BM45" s="140">
        <v>5306.8177531249976</v>
      </c>
      <c r="BN45" s="140">
        <v>5306.8177531249976</v>
      </c>
      <c r="BO45" s="140">
        <v>5306.8177531249976</v>
      </c>
      <c r="BP45" s="140">
        <v>0</v>
      </c>
      <c r="BQ45" s="140">
        <v>0</v>
      </c>
      <c r="BR45" s="140">
        <v>0</v>
      </c>
      <c r="BS45" s="140">
        <v>0</v>
      </c>
      <c r="BT45" s="140">
        <v>0</v>
      </c>
      <c r="BU45" s="140">
        <v>0</v>
      </c>
    </row>
    <row r="46" spans="1:73" outlineLevel="1">
      <c r="A46" s="37"/>
      <c r="B46" s="37"/>
      <c r="C46" s="41" t="s">
        <v>561</v>
      </c>
      <c r="D46" s="8" t="s">
        <v>6</v>
      </c>
      <c r="E46" s="37"/>
      <c r="F46" s="132"/>
      <c r="G46" s="132"/>
      <c r="H46" s="37"/>
      <c r="I46" s="37"/>
      <c r="J46" s="140">
        <v>3750</v>
      </c>
      <c r="K46" s="140">
        <v>3750</v>
      </c>
      <c r="L46" s="140">
        <v>3750</v>
      </c>
      <c r="M46" s="140">
        <v>3750</v>
      </c>
      <c r="N46" s="140">
        <v>3750</v>
      </c>
      <c r="O46" s="140">
        <v>3750</v>
      </c>
      <c r="P46" s="140">
        <v>3750</v>
      </c>
      <c r="Q46" s="140">
        <v>3750</v>
      </c>
      <c r="R46" s="140">
        <v>3750</v>
      </c>
      <c r="S46" s="140">
        <v>3750</v>
      </c>
      <c r="T46" s="140">
        <v>3768.7499999999995</v>
      </c>
      <c r="U46" s="140">
        <v>3768.7499999999995</v>
      </c>
      <c r="V46" s="140">
        <v>3768.7499999999995</v>
      </c>
      <c r="W46" s="140">
        <v>3768.7499999999995</v>
      </c>
      <c r="X46" s="140">
        <v>3768.7499999999995</v>
      </c>
      <c r="Y46" s="140">
        <v>3768.7499999999995</v>
      </c>
      <c r="Z46" s="140">
        <v>3768.7499999999995</v>
      </c>
      <c r="AA46" s="140">
        <v>3768.7499999999995</v>
      </c>
      <c r="AB46" s="140">
        <v>3768.7499999999995</v>
      </c>
      <c r="AC46" s="140">
        <v>3768.7499999999995</v>
      </c>
      <c r="AD46" s="140">
        <v>3768.7499999999995</v>
      </c>
      <c r="AE46" s="140">
        <v>3768.7499999999995</v>
      </c>
      <c r="AF46" s="140">
        <v>3787.5937499999986</v>
      </c>
      <c r="AG46" s="140">
        <v>3787.5937499999986</v>
      </c>
      <c r="AH46" s="140">
        <v>3787.5937499999986</v>
      </c>
      <c r="AI46" s="140">
        <v>3787.5937499999986</v>
      </c>
      <c r="AJ46" s="140">
        <v>3787.5937499999986</v>
      </c>
      <c r="AK46" s="140">
        <v>3787.5937499999986</v>
      </c>
      <c r="AL46" s="140">
        <v>3787.5937499999986</v>
      </c>
      <c r="AM46" s="140">
        <v>3787.5937499999986</v>
      </c>
      <c r="AN46" s="140">
        <v>3787.5937499999986</v>
      </c>
      <c r="AO46" s="140">
        <v>3787.5937499999986</v>
      </c>
      <c r="AP46" s="140">
        <v>3787.5937499999986</v>
      </c>
      <c r="AQ46" s="140">
        <v>3787.5937499999986</v>
      </c>
      <c r="AR46" s="140">
        <v>3806.5317187499986</v>
      </c>
      <c r="AS46" s="140">
        <v>3806.5317187499986</v>
      </c>
      <c r="AT46" s="140">
        <v>3806.5317187499986</v>
      </c>
      <c r="AU46" s="140">
        <v>3806.5317187499986</v>
      </c>
      <c r="AV46" s="140">
        <v>3806.5317187499986</v>
      </c>
      <c r="AW46" s="140">
        <v>3806.5317187499986</v>
      </c>
      <c r="AX46" s="140">
        <v>3806.5317187499986</v>
      </c>
      <c r="AY46" s="140">
        <v>3806.5317187499986</v>
      </c>
      <c r="AZ46" s="140">
        <v>3806.5317187499986</v>
      </c>
      <c r="BA46" s="140">
        <v>3806.5317187499986</v>
      </c>
      <c r="BB46" s="140">
        <v>3806.5317187499986</v>
      </c>
      <c r="BC46" s="140">
        <v>3806.5317187499986</v>
      </c>
      <c r="BD46" s="140">
        <v>3825.5643773437482</v>
      </c>
      <c r="BE46" s="140">
        <v>3825.5643773437482</v>
      </c>
      <c r="BF46" s="140">
        <v>3825.5643773437482</v>
      </c>
      <c r="BG46" s="140">
        <v>3825.5643773437482</v>
      </c>
      <c r="BH46" s="140">
        <v>3825.5643773437482</v>
      </c>
      <c r="BI46" s="140">
        <v>3825.5643773437482</v>
      </c>
      <c r="BJ46" s="140">
        <v>3825.5643773437482</v>
      </c>
      <c r="BK46" s="140">
        <v>3825.5643773437482</v>
      </c>
      <c r="BL46" s="140">
        <v>3825.5643773437482</v>
      </c>
      <c r="BM46" s="140">
        <v>3825.5643773437482</v>
      </c>
      <c r="BN46" s="140">
        <v>3825.5643773437482</v>
      </c>
      <c r="BO46" s="140">
        <v>3825.5643773437482</v>
      </c>
      <c r="BP46" s="140">
        <v>0</v>
      </c>
      <c r="BQ46" s="140">
        <v>0</v>
      </c>
      <c r="BR46" s="140">
        <v>0</v>
      </c>
      <c r="BS46" s="140">
        <v>0</v>
      </c>
      <c r="BT46" s="140">
        <v>0</v>
      </c>
      <c r="BU46" s="140">
        <v>0</v>
      </c>
    </row>
    <row r="47" spans="1:73" s="199" customFormat="1" outlineLevel="1">
      <c r="A47" s="37"/>
      <c r="B47" s="37"/>
      <c r="C47" s="41" t="s">
        <v>562</v>
      </c>
      <c r="D47" s="8" t="s">
        <v>6</v>
      </c>
      <c r="E47" s="37"/>
      <c r="F47" s="132"/>
      <c r="G47" s="132"/>
      <c r="H47" s="37"/>
      <c r="I47" s="37"/>
      <c r="J47" s="140">
        <v>3333.3333333333335</v>
      </c>
      <c r="K47" s="140">
        <v>3333.3333333333335</v>
      </c>
      <c r="L47" s="140">
        <v>3333.3333333333335</v>
      </c>
      <c r="M47" s="140">
        <v>3333.3333333333335</v>
      </c>
      <c r="N47" s="140">
        <v>3333.3333333333335</v>
      </c>
      <c r="O47" s="140">
        <v>3333.3333333333335</v>
      </c>
      <c r="P47" s="140">
        <v>3333.3333333333335</v>
      </c>
      <c r="Q47" s="140">
        <v>3333.3333333333335</v>
      </c>
      <c r="R47" s="140">
        <v>3333.3333333333335</v>
      </c>
      <c r="S47" s="140">
        <v>3333.3333333333335</v>
      </c>
      <c r="T47" s="140">
        <v>3349.9999999999995</v>
      </c>
      <c r="U47" s="140">
        <v>3349.9999999999995</v>
      </c>
      <c r="V47" s="140">
        <v>3349.9999999999995</v>
      </c>
      <c r="W47" s="140">
        <v>3349.9999999999995</v>
      </c>
      <c r="X47" s="140">
        <v>3349.9999999999995</v>
      </c>
      <c r="Y47" s="140">
        <v>3349.9999999999995</v>
      </c>
      <c r="Z47" s="140">
        <v>3349.9999999999995</v>
      </c>
      <c r="AA47" s="140">
        <v>3349.9999999999995</v>
      </c>
      <c r="AB47" s="140">
        <v>3349.9999999999995</v>
      </c>
      <c r="AC47" s="140">
        <v>3349.9999999999995</v>
      </c>
      <c r="AD47" s="140">
        <v>3349.9999999999995</v>
      </c>
      <c r="AE47" s="140">
        <v>3349.9999999999995</v>
      </c>
      <c r="AF47" s="140">
        <v>3366.7499999999986</v>
      </c>
      <c r="AG47" s="140">
        <v>3366.7499999999986</v>
      </c>
      <c r="AH47" s="140">
        <v>3366.7499999999986</v>
      </c>
      <c r="AI47" s="140">
        <v>3366.7499999999986</v>
      </c>
      <c r="AJ47" s="140">
        <v>3366.7499999999986</v>
      </c>
      <c r="AK47" s="140">
        <v>3366.7499999999986</v>
      </c>
      <c r="AL47" s="140">
        <v>3366.7499999999986</v>
      </c>
      <c r="AM47" s="140">
        <v>3366.7499999999986</v>
      </c>
      <c r="AN47" s="140">
        <v>3366.7499999999986</v>
      </c>
      <c r="AO47" s="140">
        <v>3366.7499999999986</v>
      </c>
      <c r="AP47" s="140">
        <v>3366.7499999999986</v>
      </c>
      <c r="AQ47" s="140">
        <v>3366.7499999999986</v>
      </c>
      <c r="AR47" s="140">
        <v>3383.5837499999984</v>
      </c>
      <c r="AS47" s="140">
        <v>3383.5837499999984</v>
      </c>
      <c r="AT47" s="140">
        <v>3383.5837499999984</v>
      </c>
      <c r="AU47" s="140">
        <v>3383.5837499999984</v>
      </c>
      <c r="AV47" s="140">
        <v>3383.5837499999984</v>
      </c>
      <c r="AW47" s="140">
        <v>3383.5837499999984</v>
      </c>
      <c r="AX47" s="140">
        <v>3383.5837499999984</v>
      </c>
      <c r="AY47" s="140">
        <v>3383.5837499999984</v>
      </c>
      <c r="AZ47" s="140">
        <v>3383.5837499999984</v>
      </c>
      <c r="BA47" s="140">
        <v>3383.5837499999984</v>
      </c>
      <c r="BB47" s="140">
        <v>3383.5837499999984</v>
      </c>
      <c r="BC47" s="140">
        <v>3383.5837499999984</v>
      </c>
      <c r="BD47" s="140">
        <v>3400.5016687499979</v>
      </c>
      <c r="BE47" s="140">
        <v>3400.5016687499979</v>
      </c>
      <c r="BF47" s="140">
        <v>3400.5016687499979</v>
      </c>
      <c r="BG47" s="140">
        <v>3400.5016687499979</v>
      </c>
      <c r="BH47" s="140">
        <v>3400.5016687499979</v>
      </c>
      <c r="BI47" s="140">
        <v>3400.5016687499979</v>
      </c>
      <c r="BJ47" s="140">
        <v>3400.5016687499979</v>
      </c>
      <c r="BK47" s="140">
        <v>3400.5016687499979</v>
      </c>
      <c r="BL47" s="140">
        <v>3400.5016687499979</v>
      </c>
      <c r="BM47" s="140">
        <v>3400.5016687499979</v>
      </c>
      <c r="BN47" s="140">
        <v>3400.5016687499979</v>
      </c>
      <c r="BO47" s="140">
        <v>3400.5016687499979</v>
      </c>
      <c r="BP47" s="140">
        <v>0</v>
      </c>
      <c r="BQ47" s="140">
        <v>0</v>
      </c>
      <c r="BR47" s="140">
        <v>0</v>
      </c>
      <c r="BS47" s="140">
        <v>0</v>
      </c>
      <c r="BT47" s="140">
        <v>0</v>
      </c>
      <c r="BU47" s="140">
        <v>0</v>
      </c>
    </row>
    <row r="48" spans="1:73" s="199" customFormat="1" outlineLevel="1">
      <c r="A48" s="37"/>
      <c r="B48" s="37"/>
      <c r="C48" s="41" t="s">
        <v>803</v>
      </c>
      <c r="D48" s="8" t="s">
        <v>6</v>
      </c>
      <c r="E48" s="37"/>
      <c r="F48" s="132"/>
      <c r="G48" s="132"/>
      <c r="H48" s="37"/>
      <c r="I48" s="37"/>
      <c r="J48" s="140">
        <v>450</v>
      </c>
      <c r="K48" s="140">
        <v>450</v>
      </c>
      <c r="L48" s="140">
        <v>450</v>
      </c>
      <c r="M48" s="140">
        <v>450</v>
      </c>
      <c r="N48" s="140">
        <v>450</v>
      </c>
      <c r="O48" s="140">
        <v>450</v>
      </c>
      <c r="P48" s="140">
        <v>450</v>
      </c>
      <c r="Q48" s="140">
        <v>450</v>
      </c>
      <c r="R48" s="140">
        <v>450</v>
      </c>
      <c r="S48" s="140">
        <v>450</v>
      </c>
      <c r="T48" s="140">
        <v>450</v>
      </c>
      <c r="U48" s="140">
        <v>450</v>
      </c>
      <c r="V48" s="140">
        <v>450</v>
      </c>
      <c r="W48" s="140">
        <v>450</v>
      </c>
      <c r="X48" s="140">
        <v>450</v>
      </c>
      <c r="Y48" s="140">
        <v>450</v>
      </c>
      <c r="Z48" s="140">
        <v>450</v>
      </c>
      <c r="AA48" s="140">
        <v>450</v>
      </c>
      <c r="AB48" s="140">
        <v>450</v>
      </c>
      <c r="AC48" s="140">
        <v>450</v>
      </c>
      <c r="AD48" s="140">
        <v>450</v>
      </c>
      <c r="AE48" s="140">
        <v>450</v>
      </c>
      <c r="AF48" s="140">
        <v>450</v>
      </c>
      <c r="AG48" s="140">
        <v>450</v>
      </c>
      <c r="AH48" s="140">
        <v>450</v>
      </c>
      <c r="AI48" s="140">
        <v>450</v>
      </c>
      <c r="AJ48" s="140">
        <v>450</v>
      </c>
      <c r="AK48" s="140">
        <v>450</v>
      </c>
      <c r="AL48" s="140">
        <v>450</v>
      </c>
      <c r="AM48" s="140">
        <v>450</v>
      </c>
      <c r="AN48" s="140">
        <v>450</v>
      </c>
      <c r="AO48" s="140">
        <v>450</v>
      </c>
      <c r="AP48" s="140">
        <v>450</v>
      </c>
      <c r="AQ48" s="140">
        <v>450</v>
      </c>
      <c r="AR48" s="140">
        <v>450</v>
      </c>
      <c r="AS48" s="140">
        <v>450</v>
      </c>
      <c r="AT48" s="140">
        <v>450</v>
      </c>
      <c r="AU48" s="140">
        <v>450</v>
      </c>
      <c r="AV48" s="140">
        <v>450</v>
      </c>
      <c r="AW48" s="140">
        <v>450</v>
      </c>
      <c r="AX48" s="140">
        <v>450</v>
      </c>
      <c r="AY48" s="140">
        <v>450</v>
      </c>
      <c r="AZ48" s="140">
        <v>450</v>
      </c>
      <c r="BA48" s="140">
        <v>450</v>
      </c>
      <c r="BB48" s="140">
        <v>450</v>
      </c>
      <c r="BC48" s="140">
        <v>450</v>
      </c>
      <c r="BD48" s="140">
        <v>450</v>
      </c>
      <c r="BE48" s="140">
        <v>450</v>
      </c>
      <c r="BF48" s="140">
        <v>450</v>
      </c>
      <c r="BG48" s="140">
        <v>450</v>
      </c>
      <c r="BH48" s="140">
        <v>450</v>
      </c>
      <c r="BI48" s="140">
        <v>450</v>
      </c>
      <c r="BJ48" s="140">
        <v>450</v>
      </c>
      <c r="BK48" s="140">
        <v>450</v>
      </c>
      <c r="BL48" s="140">
        <v>450</v>
      </c>
      <c r="BM48" s="140">
        <v>450</v>
      </c>
      <c r="BN48" s="140">
        <v>450</v>
      </c>
      <c r="BO48" s="140">
        <v>450</v>
      </c>
      <c r="BP48" s="140">
        <v>0</v>
      </c>
      <c r="BQ48" s="140">
        <v>0</v>
      </c>
      <c r="BR48" s="140">
        <v>0</v>
      </c>
      <c r="BS48" s="140">
        <v>0</v>
      </c>
      <c r="BT48" s="140">
        <v>0</v>
      </c>
      <c r="BU48" s="140">
        <v>0</v>
      </c>
    </row>
    <row r="49" spans="1:73" s="199" customFormat="1" outlineLevel="1">
      <c r="A49" s="37"/>
      <c r="B49" s="37"/>
      <c r="C49" s="41" t="s">
        <v>812</v>
      </c>
      <c r="D49" s="8" t="s">
        <v>6</v>
      </c>
      <c r="E49" s="37"/>
      <c r="F49" s="132"/>
      <c r="G49" s="132"/>
      <c r="H49" s="37"/>
      <c r="I49" s="37"/>
      <c r="J49" s="140">
        <v>0</v>
      </c>
      <c r="K49" s="140">
        <v>0</v>
      </c>
      <c r="L49" s="140">
        <v>0</v>
      </c>
      <c r="M49" s="140">
        <v>0</v>
      </c>
      <c r="N49" s="140">
        <v>0</v>
      </c>
      <c r="O49" s="140">
        <v>0</v>
      </c>
      <c r="P49" s="140">
        <v>0</v>
      </c>
      <c r="Q49" s="140">
        <v>0</v>
      </c>
      <c r="R49" s="140">
        <v>0</v>
      </c>
      <c r="S49" s="140">
        <v>0</v>
      </c>
      <c r="T49" s="140">
        <v>0</v>
      </c>
      <c r="U49" s="140">
        <v>0</v>
      </c>
      <c r="V49" s="140">
        <v>0</v>
      </c>
      <c r="W49" s="140">
        <v>0</v>
      </c>
      <c r="X49" s="140">
        <v>0</v>
      </c>
      <c r="Y49" s="140">
        <v>0</v>
      </c>
      <c r="Z49" s="140">
        <v>0</v>
      </c>
      <c r="AA49" s="140">
        <v>0</v>
      </c>
      <c r="AB49" s="140">
        <v>0</v>
      </c>
      <c r="AC49" s="140">
        <v>0</v>
      </c>
      <c r="AD49" s="140">
        <v>0</v>
      </c>
      <c r="AE49" s="140">
        <v>0</v>
      </c>
      <c r="AF49" s="140">
        <v>0</v>
      </c>
      <c r="AG49" s="140">
        <v>0</v>
      </c>
      <c r="AH49" s="140">
        <v>0</v>
      </c>
      <c r="AI49" s="140">
        <v>0</v>
      </c>
      <c r="AJ49" s="140">
        <v>0</v>
      </c>
      <c r="AK49" s="140">
        <v>0</v>
      </c>
      <c r="AL49" s="140">
        <v>0</v>
      </c>
      <c r="AM49" s="140">
        <v>0</v>
      </c>
      <c r="AN49" s="140">
        <v>0</v>
      </c>
      <c r="AO49" s="140">
        <v>0</v>
      </c>
      <c r="AP49" s="140">
        <v>0</v>
      </c>
      <c r="AQ49" s="140">
        <v>0</v>
      </c>
      <c r="AR49" s="140">
        <v>0</v>
      </c>
      <c r="AS49" s="140">
        <v>0</v>
      </c>
      <c r="AT49" s="140">
        <v>0</v>
      </c>
      <c r="AU49" s="140">
        <v>0</v>
      </c>
      <c r="AV49" s="140">
        <v>0</v>
      </c>
      <c r="AW49" s="140">
        <v>0</v>
      </c>
      <c r="AX49" s="140">
        <v>0</v>
      </c>
      <c r="AY49" s="140">
        <v>0</v>
      </c>
      <c r="AZ49" s="140">
        <v>0</v>
      </c>
      <c r="BA49" s="140">
        <v>0</v>
      </c>
      <c r="BB49" s="140">
        <v>0</v>
      </c>
      <c r="BC49" s="140">
        <v>0</v>
      </c>
      <c r="BD49" s="140">
        <v>0</v>
      </c>
      <c r="BE49" s="140">
        <v>0</v>
      </c>
      <c r="BF49" s="140">
        <v>0</v>
      </c>
      <c r="BG49" s="140">
        <v>0</v>
      </c>
      <c r="BH49" s="140">
        <v>0</v>
      </c>
      <c r="BI49" s="140">
        <v>0</v>
      </c>
      <c r="BJ49" s="140">
        <v>0</v>
      </c>
      <c r="BK49" s="140">
        <v>0</v>
      </c>
      <c r="BL49" s="140">
        <v>0</v>
      </c>
      <c r="BM49" s="140">
        <v>0</v>
      </c>
      <c r="BN49" s="140">
        <v>0</v>
      </c>
      <c r="BO49" s="140">
        <v>0</v>
      </c>
      <c r="BP49" s="140">
        <v>0</v>
      </c>
      <c r="BQ49" s="140">
        <v>0</v>
      </c>
      <c r="BR49" s="140">
        <v>0</v>
      </c>
      <c r="BS49" s="140">
        <v>0</v>
      </c>
      <c r="BT49" s="140">
        <v>0</v>
      </c>
      <c r="BU49" s="140">
        <v>0</v>
      </c>
    </row>
    <row r="50" spans="1:73" outlineLevel="1">
      <c r="A50" s="37"/>
      <c r="B50" s="37"/>
      <c r="C50" s="41" t="s">
        <v>812</v>
      </c>
      <c r="D50" s="8" t="s">
        <v>6</v>
      </c>
      <c r="E50" s="37"/>
      <c r="F50" s="132"/>
      <c r="G50" s="132"/>
      <c r="H50" s="37"/>
      <c r="I50" s="37"/>
      <c r="J50" s="140">
        <v>0</v>
      </c>
      <c r="K50" s="140">
        <v>0</v>
      </c>
      <c r="L50" s="140">
        <v>0</v>
      </c>
      <c r="M50" s="140">
        <v>0</v>
      </c>
      <c r="N50" s="140">
        <v>0</v>
      </c>
      <c r="O50" s="140">
        <v>0</v>
      </c>
      <c r="P50" s="140">
        <v>0</v>
      </c>
      <c r="Q50" s="140">
        <v>0</v>
      </c>
      <c r="R50" s="140">
        <v>0</v>
      </c>
      <c r="S50" s="140">
        <v>0</v>
      </c>
      <c r="T50" s="140">
        <v>0</v>
      </c>
      <c r="U50" s="140">
        <v>0</v>
      </c>
      <c r="V50" s="140">
        <v>0</v>
      </c>
      <c r="W50" s="140">
        <v>0</v>
      </c>
      <c r="X50" s="140">
        <v>0</v>
      </c>
      <c r="Y50" s="140">
        <v>0</v>
      </c>
      <c r="Z50" s="140">
        <v>0</v>
      </c>
      <c r="AA50" s="140">
        <v>0</v>
      </c>
      <c r="AB50" s="140">
        <v>0</v>
      </c>
      <c r="AC50" s="140">
        <v>0</v>
      </c>
      <c r="AD50" s="140">
        <v>0</v>
      </c>
      <c r="AE50" s="140">
        <v>0</v>
      </c>
      <c r="AF50" s="140">
        <v>0</v>
      </c>
      <c r="AG50" s="140">
        <v>0</v>
      </c>
      <c r="AH50" s="140">
        <v>0</v>
      </c>
      <c r="AI50" s="140">
        <v>0</v>
      </c>
      <c r="AJ50" s="140">
        <v>0</v>
      </c>
      <c r="AK50" s="140">
        <v>0</v>
      </c>
      <c r="AL50" s="140">
        <v>0</v>
      </c>
      <c r="AM50" s="140">
        <v>0</v>
      </c>
      <c r="AN50" s="140">
        <v>0</v>
      </c>
      <c r="AO50" s="140">
        <v>0</v>
      </c>
      <c r="AP50" s="140">
        <v>0</v>
      </c>
      <c r="AQ50" s="140">
        <v>0</v>
      </c>
      <c r="AR50" s="140">
        <v>0</v>
      </c>
      <c r="AS50" s="140">
        <v>0</v>
      </c>
      <c r="AT50" s="140">
        <v>0</v>
      </c>
      <c r="AU50" s="140">
        <v>0</v>
      </c>
      <c r="AV50" s="140">
        <v>0</v>
      </c>
      <c r="AW50" s="140">
        <v>0</v>
      </c>
      <c r="AX50" s="140">
        <v>0</v>
      </c>
      <c r="AY50" s="140">
        <v>0</v>
      </c>
      <c r="AZ50" s="140">
        <v>0</v>
      </c>
      <c r="BA50" s="140">
        <v>0</v>
      </c>
      <c r="BB50" s="140">
        <v>0</v>
      </c>
      <c r="BC50" s="140">
        <v>0</v>
      </c>
      <c r="BD50" s="140">
        <v>0</v>
      </c>
      <c r="BE50" s="140">
        <v>0</v>
      </c>
      <c r="BF50" s="140">
        <v>0</v>
      </c>
      <c r="BG50" s="140">
        <v>0</v>
      </c>
      <c r="BH50" s="140">
        <v>0</v>
      </c>
      <c r="BI50" s="140">
        <v>0</v>
      </c>
      <c r="BJ50" s="140">
        <v>0</v>
      </c>
      <c r="BK50" s="140">
        <v>0</v>
      </c>
      <c r="BL50" s="140">
        <v>0</v>
      </c>
      <c r="BM50" s="140">
        <v>0</v>
      </c>
      <c r="BN50" s="140">
        <v>0</v>
      </c>
      <c r="BO50" s="140">
        <v>0</v>
      </c>
      <c r="BP50" s="140">
        <v>0</v>
      </c>
      <c r="BQ50" s="140">
        <v>0</v>
      </c>
      <c r="BR50" s="140">
        <v>0</v>
      </c>
      <c r="BS50" s="140">
        <v>0</v>
      </c>
      <c r="BT50" s="140">
        <v>0</v>
      </c>
      <c r="BU50" s="140">
        <v>0</v>
      </c>
    </row>
    <row r="51" spans="1:73" ht="15.75">
      <c r="A51" s="37"/>
      <c r="B51" s="37"/>
      <c r="C51" s="314"/>
      <c r="D51" s="297"/>
      <c r="E51" s="37"/>
      <c r="F51" s="37"/>
      <c r="G51" s="37"/>
      <c r="H51" s="37"/>
      <c r="I51" s="37"/>
      <c r="J51" s="37"/>
      <c r="K51" s="37"/>
      <c r="L51" s="37"/>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row>
    <row r="52" spans="1:73" ht="21.75" customHeight="1" thickBot="1">
      <c r="A52" s="158"/>
      <c r="B52" s="158"/>
      <c r="C52" s="158" t="s">
        <v>507</v>
      </c>
      <c r="D52" s="158"/>
      <c r="E52" s="158"/>
      <c r="F52" s="158"/>
      <c r="G52" s="158"/>
      <c r="H52" s="158"/>
      <c r="I52" s="158"/>
      <c r="J52" s="158"/>
      <c r="K52" s="158"/>
      <c r="L52" s="158"/>
      <c r="M52" s="158"/>
      <c r="N52" s="158"/>
      <c r="O52" s="158"/>
      <c r="P52" s="158"/>
      <c r="Q52" s="158"/>
      <c r="R52" s="158"/>
      <c r="S52" s="158"/>
      <c r="T52" s="158"/>
      <c r="U52" s="158"/>
      <c r="V52" s="158"/>
      <c r="W52" s="158"/>
      <c r="X52" s="158"/>
      <c r="Y52" s="158"/>
      <c r="Z52" s="158"/>
      <c r="AA52" s="158"/>
      <c r="AB52" s="158"/>
      <c r="AC52" s="158"/>
      <c r="AD52" s="158"/>
      <c r="AE52" s="158"/>
      <c r="AF52" s="158"/>
      <c r="AG52" s="158"/>
      <c r="AH52" s="158"/>
      <c r="AI52" s="158"/>
      <c r="AJ52" s="158"/>
      <c r="AK52" s="158"/>
      <c r="AL52" s="158"/>
      <c r="AM52" s="158"/>
      <c r="AN52" s="158"/>
      <c r="AO52" s="158"/>
      <c r="AP52" s="158"/>
      <c r="AQ52" s="158"/>
      <c r="AR52" s="158"/>
      <c r="AS52" s="158"/>
      <c r="AT52" s="158"/>
      <c r="AU52" s="158"/>
      <c r="AV52" s="158"/>
      <c r="AW52" s="158"/>
      <c r="AX52" s="158"/>
      <c r="AY52" s="158"/>
      <c r="AZ52" s="158"/>
      <c r="BA52" s="158"/>
      <c r="BB52" s="158"/>
      <c r="BC52" s="158"/>
      <c r="BD52" s="158"/>
      <c r="BE52" s="158"/>
      <c r="BF52" s="158"/>
      <c r="BG52" s="158"/>
      <c r="BH52" s="158"/>
      <c r="BI52" s="158"/>
      <c r="BJ52" s="158"/>
      <c r="BK52" s="158"/>
      <c r="BL52" s="158"/>
      <c r="BM52" s="158"/>
      <c r="BN52" s="158"/>
      <c r="BO52" s="158"/>
      <c r="BP52" s="158"/>
      <c r="BQ52" s="158"/>
      <c r="BR52" s="158"/>
      <c r="BS52" s="158"/>
      <c r="BT52" s="158"/>
      <c r="BU52" s="158"/>
    </row>
    <row r="53" spans="1:73" ht="10.5" customHeight="1" outlineLevel="1">
      <c r="A53" s="37"/>
      <c r="B53" s="37"/>
      <c r="C53" s="297"/>
      <c r="D53" s="297"/>
      <c r="E53" s="37"/>
      <c r="F53" s="37"/>
      <c r="G53" s="37"/>
      <c r="H53" s="37"/>
      <c r="I53" s="37"/>
      <c r="J53" s="37"/>
      <c r="K53" s="37"/>
      <c r="L53" s="37"/>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row>
    <row r="54" spans="1:73" ht="15.75" outlineLevel="1">
      <c r="A54" s="37"/>
      <c r="B54" s="37"/>
      <c r="C54" s="314" t="s">
        <v>555</v>
      </c>
      <c r="D54" s="297"/>
      <c r="E54" s="3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row>
    <row r="55" spans="1:73" outlineLevel="1">
      <c r="A55" s="37"/>
      <c r="B55" s="37"/>
      <c r="C55" s="41" t="s">
        <v>556</v>
      </c>
      <c r="D55" s="8" t="s">
        <v>6</v>
      </c>
      <c r="E55" s="37"/>
      <c r="F55" s="37"/>
      <c r="G55" s="37"/>
      <c r="H55" s="37"/>
      <c r="I55" s="152">
        <v>394747.06746666669</v>
      </c>
      <c r="J55" s="140">
        <v>6666.666666666667</v>
      </c>
      <c r="K55" s="140">
        <v>6666.666666666667</v>
      </c>
      <c r="L55" s="140">
        <v>6666.666666666667</v>
      </c>
      <c r="M55" s="140">
        <v>6666.666666666667</v>
      </c>
      <c r="N55" s="140">
        <v>6666.666666666667</v>
      </c>
      <c r="O55" s="140">
        <v>6666.666666666667</v>
      </c>
      <c r="P55" s="140">
        <v>6666.666666666667</v>
      </c>
      <c r="Q55" s="140">
        <v>6666.666666666667</v>
      </c>
      <c r="R55" s="140">
        <v>6666.666666666667</v>
      </c>
      <c r="S55" s="140">
        <v>6666.666666666667</v>
      </c>
      <c r="T55" s="140">
        <v>6733.333333333333</v>
      </c>
      <c r="U55" s="140">
        <v>6733.333333333333</v>
      </c>
      <c r="V55" s="140">
        <v>6733.333333333333</v>
      </c>
      <c r="W55" s="140">
        <v>6733.333333333333</v>
      </c>
      <c r="X55" s="140">
        <v>6733.333333333333</v>
      </c>
      <c r="Y55" s="140">
        <v>6733.333333333333</v>
      </c>
      <c r="Z55" s="140">
        <v>6733.333333333333</v>
      </c>
      <c r="AA55" s="140">
        <v>6733.333333333333</v>
      </c>
      <c r="AB55" s="140">
        <v>6733.333333333333</v>
      </c>
      <c r="AC55" s="140">
        <v>6733.333333333333</v>
      </c>
      <c r="AD55" s="140">
        <v>6733.333333333333</v>
      </c>
      <c r="AE55" s="140">
        <v>6733.333333333333</v>
      </c>
      <c r="AF55" s="140">
        <v>6800.666666666667</v>
      </c>
      <c r="AG55" s="140">
        <v>6800.666666666667</v>
      </c>
      <c r="AH55" s="140">
        <v>6800.666666666667</v>
      </c>
      <c r="AI55" s="140">
        <v>6800.666666666667</v>
      </c>
      <c r="AJ55" s="140">
        <v>6800.666666666667</v>
      </c>
      <c r="AK55" s="140">
        <v>6800.666666666667</v>
      </c>
      <c r="AL55" s="140">
        <v>6800.666666666667</v>
      </c>
      <c r="AM55" s="140">
        <v>6800.666666666667</v>
      </c>
      <c r="AN55" s="140">
        <v>6800.666666666667</v>
      </c>
      <c r="AO55" s="140">
        <v>6800.666666666667</v>
      </c>
      <c r="AP55" s="140">
        <v>6800.666666666667</v>
      </c>
      <c r="AQ55" s="140">
        <v>6800.666666666667</v>
      </c>
      <c r="AR55" s="140">
        <v>6868.6733333333332</v>
      </c>
      <c r="AS55" s="140">
        <v>6868.6733333333332</v>
      </c>
      <c r="AT55" s="140">
        <v>6868.6733333333332</v>
      </c>
      <c r="AU55" s="140">
        <v>6868.6733333333332</v>
      </c>
      <c r="AV55" s="140">
        <v>6868.6733333333332</v>
      </c>
      <c r="AW55" s="140">
        <v>6868.6733333333332</v>
      </c>
      <c r="AX55" s="140">
        <v>6868.6733333333332</v>
      </c>
      <c r="AY55" s="140">
        <v>6868.6733333333332</v>
      </c>
      <c r="AZ55" s="140">
        <v>6868.6733333333332</v>
      </c>
      <c r="BA55" s="140">
        <v>6868.6733333333332</v>
      </c>
      <c r="BB55" s="140">
        <v>6868.6733333333332</v>
      </c>
      <c r="BC55" s="140">
        <v>6868.6733333333332</v>
      </c>
      <c r="BD55" s="140">
        <v>6937.3600666666671</v>
      </c>
      <c r="BE55" s="140">
        <v>6937.3600666666671</v>
      </c>
      <c r="BF55" s="140">
        <v>6937.3600666666671</v>
      </c>
      <c r="BG55" s="140">
        <v>6937.3600666666671</v>
      </c>
      <c r="BH55" s="140">
        <v>6937.3600666666671</v>
      </c>
      <c r="BI55" s="140">
        <v>6937.3600666666671</v>
      </c>
      <c r="BJ55" s="140">
        <v>6937.3600666666671</v>
      </c>
      <c r="BK55" s="140">
        <v>6937.3600666666671</v>
      </c>
      <c r="BL55" s="140">
        <v>6937.3600666666671</v>
      </c>
      <c r="BM55" s="140">
        <v>6937.3600666666671</v>
      </c>
      <c r="BN55" s="140">
        <v>6937.3600666666671</v>
      </c>
      <c r="BO55" s="140">
        <v>6937.3600666666671</v>
      </c>
      <c r="BP55" s="140">
        <v>0</v>
      </c>
      <c r="BQ55" s="140">
        <v>0</v>
      </c>
      <c r="BR55" s="140">
        <v>0</v>
      </c>
      <c r="BS55" s="140">
        <v>0</v>
      </c>
      <c r="BT55" s="140">
        <v>0</v>
      </c>
      <c r="BU55" s="140">
        <v>0</v>
      </c>
    </row>
    <row r="56" spans="1:73" outlineLevel="1">
      <c r="A56" s="37"/>
      <c r="B56" s="37"/>
      <c r="C56" s="41" t="s">
        <v>557</v>
      </c>
      <c r="D56" s="8" t="s">
        <v>6</v>
      </c>
      <c r="E56" s="37"/>
      <c r="F56" s="37"/>
      <c r="G56" s="37"/>
      <c r="H56" s="37"/>
      <c r="I56" s="152">
        <v>269700.37575000006</v>
      </c>
      <c r="J56" s="140">
        <v>0</v>
      </c>
      <c r="K56" s="140">
        <v>0</v>
      </c>
      <c r="L56" s="140">
        <v>0</v>
      </c>
      <c r="M56" s="140">
        <v>0</v>
      </c>
      <c r="N56" s="140">
        <v>0</v>
      </c>
      <c r="O56" s="140">
        <v>0</v>
      </c>
      <c r="P56" s="140">
        <v>0</v>
      </c>
      <c r="Q56" s="140">
        <v>0</v>
      </c>
      <c r="R56" s="140">
        <v>0</v>
      </c>
      <c r="S56" s="140">
        <v>0</v>
      </c>
      <c r="T56" s="140">
        <v>0</v>
      </c>
      <c r="U56" s="140">
        <v>0</v>
      </c>
      <c r="V56" s="140">
        <v>0</v>
      </c>
      <c r="W56" s="140">
        <v>0</v>
      </c>
      <c r="X56" s="140">
        <v>0</v>
      </c>
      <c r="Y56" s="140">
        <v>0</v>
      </c>
      <c r="Z56" s="140">
        <v>6312.5</v>
      </c>
      <c r="AA56" s="140">
        <v>6312.5</v>
      </c>
      <c r="AB56" s="140">
        <v>6312.5</v>
      </c>
      <c r="AC56" s="140">
        <v>6312.5</v>
      </c>
      <c r="AD56" s="140">
        <v>6312.5</v>
      </c>
      <c r="AE56" s="140">
        <v>6312.5</v>
      </c>
      <c r="AF56" s="140">
        <v>6375.625</v>
      </c>
      <c r="AG56" s="140">
        <v>6375.625</v>
      </c>
      <c r="AH56" s="140">
        <v>6375.625</v>
      </c>
      <c r="AI56" s="140">
        <v>6375.625</v>
      </c>
      <c r="AJ56" s="140">
        <v>6375.625</v>
      </c>
      <c r="AK56" s="140">
        <v>6375.625</v>
      </c>
      <c r="AL56" s="140">
        <v>6375.625</v>
      </c>
      <c r="AM56" s="140">
        <v>6375.625</v>
      </c>
      <c r="AN56" s="140">
        <v>6375.625</v>
      </c>
      <c r="AO56" s="140">
        <v>6375.625</v>
      </c>
      <c r="AP56" s="140">
        <v>6375.625</v>
      </c>
      <c r="AQ56" s="140">
        <v>6375.625</v>
      </c>
      <c r="AR56" s="140">
        <v>6439.3812499999995</v>
      </c>
      <c r="AS56" s="140">
        <v>6439.3812499999995</v>
      </c>
      <c r="AT56" s="140">
        <v>6439.3812499999995</v>
      </c>
      <c r="AU56" s="140">
        <v>6439.3812499999995</v>
      </c>
      <c r="AV56" s="140">
        <v>6439.3812499999995</v>
      </c>
      <c r="AW56" s="140">
        <v>6439.3812499999995</v>
      </c>
      <c r="AX56" s="140">
        <v>6439.3812499999995</v>
      </c>
      <c r="AY56" s="140">
        <v>6439.3812499999995</v>
      </c>
      <c r="AZ56" s="140">
        <v>6439.3812499999995</v>
      </c>
      <c r="BA56" s="140">
        <v>6439.3812499999995</v>
      </c>
      <c r="BB56" s="140">
        <v>6439.3812499999995</v>
      </c>
      <c r="BC56" s="140">
        <v>6439.3812499999995</v>
      </c>
      <c r="BD56" s="140">
        <v>6503.7750624999999</v>
      </c>
      <c r="BE56" s="140">
        <v>6503.7750624999999</v>
      </c>
      <c r="BF56" s="140">
        <v>6503.7750624999999</v>
      </c>
      <c r="BG56" s="140">
        <v>6503.7750624999999</v>
      </c>
      <c r="BH56" s="140">
        <v>6503.7750624999999</v>
      </c>
      <c r="BI56" s="140">
        <v>6503.7750624999999</v>
      </c>
      <c r="BJ56" s="140">
        <v>6503.7750624999999</v>
      </c>
      <c r="BK56" s="140">
        <v>6503.7750624999999</v>
      </c>
      <c r="BL56" s="140">
        <v>6503.7750624999999</v>
      </c>
      <c r="BM56" s="140">
        <v>6503.7750624999999</v>
      </c>
      <c r="BN56" s="140">
        <v>6503.7750624999999</v>
      </c>
      <c r="BO56" s="140">
        <v>6503.7750624999999</v>
      </c>
      <c r="BP56" s="140">
        <v>0</v>
      </c>
      <c r="BQ56" s="140">
        <v>0</v>
      </c>
      <c r="BR56" s="140">
        <v>0</v>
      </c>
      <c r="BS56" s="140">
        <v>0</v>
      </c>
      <c r="BT56" s="140">
        <v>0</v>
      </c>
      <c r="BU56" s="140">
        <v>0</v>
      </c>
    </row>
    <row r="57" spans="1:73" outlineLevel="1">
      <c r="A57" s="37"/>
      <c r="B57" s="37"/>
      <c r="C57" s="41" t="s">
        <v>558</v>
      </c>
      <c r="D57" s="8" t="s">
        <v>6</v>
      </c>
      <c r="E57" s="37"/>
      <c r="F57" s="37"/>
      <c r="G57" s="37"/>
      <c r="H57" s="37"/>
      <c r="I57" s="152">
        <v>158384.0871593749</v>
      </c>
      <c r="J57" s="140">
        <v>0</v>
      </c>
      <c r="K57" s="140">
        <v>0</v>
      </c>
      <c r="L57" s="140">
        <v>0</v>
      </c>
      <c r="M57" s="140">
        <v>0</v>
      </c>
      <c r="N57" s="140">
        <v>0</v>
      </c>
      <c r="O57" s="140">
        <v>0</v>
      </c>
      <c r="P57" s="140">
        <v>0</v>
      </c>
      <c r="Q57" s="140">
        <v>0</v>
      </c>
      <c r="R57" s="140">
        <v>0</v>
      </c>
      <c r="S57" s="140">
        <v>0</v>
      </c>
      <c r="T57" s="140">
        <v>0</v>
      </c>
      <c r="U57" s="140">
        <v>0</v>
      </c>
      <c r="V57" s="140">
        <v>0</v>
      </c>
      <c r="W57" s="140">
        <v>0</v>
      </c>
      <c r="X57" s="140">
        <v>0</v>
      </c>
      <c r="Y57" s="140">
        <v>0</v>
      </c>
      <c r="Z57" s="140">
        <v>0</v>
      </c>
      <c r="AA57" s="140">
        <v>0</v>
      </c>
      <c r="AB57" s="140">
        <v>0</v>
      </c>
      <c r="AC57" s="140">
        <v>0</v>
      </c>
      <c r="AD57" s="140">
        <v>0</v>
      </c>
      <c r="AE57" s="140">
        <v>0</v>
      </c>
      <c r="AF57" s="140">
        <v>0</v>
      </c>
      <c r="AG57" s="140">
        <v>0</v>
      </c>
      <c r="AH57" s="140">
        <v>0</v>
      </c>
      <c r="AI57" s="140">
        <v>4721.8645833333321</v>
      </c>
      <c r="AJ57" s="140">
        <v>4721.8645833333321</v>
      </c>
      <c r="AK57" s="140">
        <v>4721.8645833333321</v>
      </c>
      <c r="AL57" s="140">
        <v>4721.8645833333321</v>
      </c>
      <c r="AM57" s="140">
        <v>4721.8645833333321</v>
      </c>
      <c r="AN57" s="140">
        <v>4721.8645833333321</v>
      </c>
      <c r="AO57" s="140">
        <v>4721.8645833333321</v>
      </c>
      <c r="AP57" s="140">
        <v>4721.8645833333321</v>
      </c>
      <c r="AQ57" s="140">
        <v>4721.8645833333321</v>
      </c>
      <c r="AR57" s="140">
        <v>4792.6925520833311</v>
      </c>
      <c r="AS57" s="140">
        <v>4792.6925520833311</v>
      </c>
      <c r="AT57" s="140">
        <v>4792.6925520833311</v>
      </c>
      <c r="AU57" s="140">
        <v>4792.6925520833311</v>
      </c>
      <c r="AV57" s="140">
        <v>4792.6925520833311</v>
      </c>
      <c r="AW57" s="140">
        <v>4792.6925520833311</v>
      </c>
      <c r="AX57" s="140">
        <v>4792.6925520833311</v>
      </c>
      <c r="AY57" s="140">
        <v>4792.6925520833311</v>
      </c>
      <c r="AZ57" s="140">
        <v>4792.6925520833311</v>
      </c>
      <c r="BA57" s="140">
        <v>4792.6925520833311</v>
      </c>
      <c r="BB57" s="140">
        <v>4792.6925520833311</v>
      </c>
      <c r="BC57" s="140">
        <v>4792.6925520833311</v>
      </c>
      <c r="BD57" s="140">
        <v>4864.5829403645812</v>
      </c>
      <c r="BE57" s="140">
        <v>4864.5829403645812</v>
      </c>
      <c r="BF57" s="140">
        <v>4864.5829403645812</v>
      </c>
      <c r="BG57" s="140">
        <v>4864.5829403645812</v>
      </c>
      <c r="BH57" s="140">
        <v>4864.5829403645812</v>
      </c>
      <c r="BI57" s="140">
        <v>4864.5829403645812</v>
      </c>
      <c r="BJ57" s="140">
        <v>4864.5829403645812</v>
      </c>
      <c r="BK57" s="140">
        <v>4864.5829403645812</v>
      </c>
      <c r="BL57" s="140">
        <v>4864.5829403645812</v>
      </c>
      <c r="BM57" s="140">
        <v>4864.5829403645812</v>
      </c>
      <c r="BN57" s="140">
        <v>4864.5829403645812</v>
      </c>
      <c r="BO57" s="140">
        <v>4864.5829403645812</v>
      </c>
      <c r="BP57" s="140">
        <v>0</v>
      </c>
      <c r="BQ57" s="140">
        <v>0</v>
      </c>
      <c r="BR57" s="140">
        <v>0</v>
      </c>
      <c r="BS57" s="140">
        <v>0</v>
      </c>
      <c r="BT57" s="140">
        <v>0</v>
      </c>
      <c r="BU57" s="140">
        <v>0</v>
      </c>
    </row>
    <row r="58" spans="1:73" s="199" customFormat="1" outlineLevel="1">
      <c r="A58" s="37"/>
      <c r="B58" s="37"/>
      <c r="C58" s="41" t="s">
        <v>559</v>
      </c>
      <c r="D58" s="8" t="s">
        <v>6</v>
      </c>
      <c r="E58" s="37"/>
      <c r="F58" s="37"/>
      <c r="G58" s="37"/>
      <c r="H58" s="37"/>
      <c r="I58" s="152">
        <v>289136.01553749997</v>
      </c>
      <c r="J58" s="140">
        <v>0</v>
      </c>
      <c r="K58" s="140">
        <v>0</v>
      </c>
      <c r="L58" s="140">
        <v>5000</v>
      </c>
      <c r="M58" s="140">
        <v>5000</v>
      </c>
      <c r="N58" s="140">
        <v>5000</v>
      </c>
      <c r="O58" s="140">
        <v>5000</v>
      </c>
      <c r="P58" s="140">
        <v>5000</v>
      </c>
      <c r="Q58" s="140">
        <v>5000</v>
      </c>
      <c r="R58" s="140">
        <v>5000</v>
      </c>
      <c r="S58" s="140">
        <v>5000</v>
      </c>
      <c r="T58" s="140">
        <v>5074.9999999999991</v>
      </c>
      <c r="U58" s="140">
        <v>5074.9999999999991</v>
      </c>
      <c r="V58" s="140">
        <v>5074.9999999999991</v>
      </c>
      <c r="W58" s="140">
        <v>5074.9999999999991</v>
      </c>
      <c r="X58" s="140">
        <v>5074.9999999999991</v>
      </c>
      <c r="Y58" s="140">
        <v>5074.9999999999991</v>
      </c>
      <c r="Z58" s="140">
        <v>5074.9999999999991</v>
      </c>
      <c r="AA58" s="140">
        <v>5074.9999999999991</v>
      </c>
      <c r="AB58" s="140">
        <v>5074.9999999999991</v>
      </c>
      <c r="AC58" s="140">
        <v>5074.9999999999991</v>
      </c>
      <c r="AD58" s="140">
        <v>5074.9999999999991</v>
      </c>
      <c r="AE58" s="140">
        <v>5074.9999999999991</v>
      </c>
      <c r="AF58" s="140">
        <v>5151.1249999999991</v>
      </c>
      <c r="AG58" s="140">
        <v>5151.1249999999991</v>
      </c>
      <c r="AH58" s="140">
        <v>5151.1249999999991</v>
      </c>
      <c r="AI58" s="140">
        <v>5151.1249999999991</v>
      </c>
      <c r="AJ58" s="140">
        <v>5151.1249999999991</v>
      </c>
      <c r="AK58" s="140">
        <v>5151.1249999999991</v>
      </c>
      <c r="AL58" s="140">
        <v>5151.1249999999991</v>
      </c>
      <c r="AM58" s="140">
        <v>5151.1249999999991</v>
      </c>
      <c r="AN58" s="140">
        <v>5151.1249999999991</v>
      </c>
      <c r="AO58" s="140">
        <v>5151.1249999999991</v>
      </c>
      <c r="AP58" s="140">
        <v>5151.1249999999991</v>
      </c>
      <c r="AQ58" s="140">
        <v>5151.1249999999991</v>
      </c>
      <c r="AR58" s="140">
        <v>5228.3918749999984</v>
      </c>
      <c r="AS58" s="140">
        <v>5228.3918749999984</v>
      </c>
      <c r="AT58" s="140">
        <v>5228.3918749999984</v>
      </c>
      <c r="AU58" s="140">
        <v>5228.3918749999984</v>
      </c>
      <c r="AV58" s="140">
        <v>5228.3918749999984</v>
      </c>
      <c r="AW58" s="140">
        <v>5228.3918749999984</v>
      </c>
      <c r="AX58" s="140">
        <v>5228.3918749999984</v>
      </c>
      <c r="AY58" s="140">
        <v>5228.3918749999984</v>
      </c>
      <c r="AZ58" s="140">
        <v>5228.3918749999984</v>
      </c>
      <c r="BA58" s="140">
        <v>5228.3918749999984</v>
      </c>
      <c r="BB58" s="140">
        <v>5228.3918749999984</v>
      </c>
      <c r="BC58" s="140">
        <v>5228.3918749999984</v>
      </c>
      <c r="BD58" s="140">
        <v>5306.8177531249976</v>
      </c>
      <c r="BE58" s="140">
        <v>5306.8177531249976</v>
      </c>
      <c r="BF58" s="140">
        <v>5306.8177531249976</v>
      </c>
      <c r="BG58" s="140">
        <v>5306.8177531249976</v>
      </c>
      <c r="BH58" s="140">
        <v>5306.8177531249976</v>
      </c>
      <c r="BI58" s="140">
        <v>5306.8177531249976</v>
      </c>
      <c r="BJ58" s="140">
        <v>5306.8177531249976</v>
      </c>
      <c r="BK58" s="140">
        <v>5306.8177531249976</v>
      </c>
      <c r="BL58" s="140">
        <v>5306.8177531249976</v>
      </c>
      <c r="BM58" s="140">
        <v>5306.8177531249976</v>
      </c>
      <c r="BN58" s="140">
        <v>5306.8177531249976</v>
      </c>
      <c r="BO58" s="140">
        <v>5306.8177531249976</v>
      </c>
      <c r="BP58" s="140">
        <v>0</v>
      </c>
      <c r="BQ58" s="140">
        <v>0</v>
      </c>
      <c r="BR58" s="140">
        <v>0</v>
      </c>
      <c r="BS58" s="140">
        <v>0</v>
      </c>
      <c r="BT58" s="140">
        <v>0</v>
      </c>
      <c r="BU58" s="140">
        <v>0</v>
      </c>
    </row>
    <row r="59" spans="1:73" s="199" customFormat="1" outlineLevel="1">
      <c r="A59" s="37"/>
      <c r="B59" s="37"/>
      <c r="C59" s="41" t="s">
        <v>812</v>
      </c>
      <c r="D59" s="8" t="s">
        <v>6</v>
      </c>
      <c r="E59" s="37"/>
      <c r="F59" s="37"/>
      <c r="G59" s="37"/>
      <c r="H59" s="37"/>
      <c r="I59" s="152">
        <v>0</v>
      </c>
      <c r="J59" s="140">
        <v>0</v>
      </c>
      <c r="K59" s="140">
        <v>0</v>
      </c>
      <c r="L59" s="140">
        <v>0</v>
      </c>
      <c r="M59" s="140">
        <v>0</v>
      </c>
      <c r="N59" s="140">
        <v>0</v>
      </c>
      <c r="O59" s="140">
        <v>0</v>
      </c>
      <c r="P59" s="140">
        <v>0</v>
      </c>
      <c r="Q59" s="140">
        <v>0</v>
      </c>
      <c r="R59" s="140">
        <v>0</v>
      </c>
      <c r="S59" s="140">
        <v>0</v>
      </c>
      <c r="T59" s="140">
        <v>0</v>
      </c>
      <c r="U59" s="140">
        <v>0</v>
      </c>
      <c r="V59" s="140">
        <v>0</v>
      </c>
      <c r="W59" s="140">
        <v>0</v>
      </c>
      <c r="X59" s="140">
        <v>0</v>
      </c>
      <c r="Y59" s="140">
        <v>0</v>
      </c>
      <c r="Z59" s="140">
        <v>0</v>
      </c>
      <c r="AA59" s="140">
        <v>0</v>
      </c>
      <c r="AB59" s="140">
        <v>0</v>
      </c>
      <c r="AC59" s="140">
        <v>0</v>
      </c>
      <c r="AD59" s="140">
        <v>0</v>
      </c>
      <c r="AE59" s="140">
        <v>0</v>
      </c>
      <c r="AF59" s="140">
        <v>0</v>
      </c>
      <c r="AG59" s="140">
        <v>0</v>
      </c>
      <c r="AH59" s="140">
        <v>0</v>
      </c>
      <c r="AI59" s="140">
        <v>0</v>
      </c>
      <c r="AJ59" s="140">
        <v>0</v>
      </c>
      <c r="AK59" s="140">
        <v>0</v>
      </c>
      <c r="AL59" s="140">
        <v>0</v>
      </c>
      <c r="AM59" s="140">
        <v>0</v>
      </c>
      <c r="AN59" s="140">
        <v>0</v>
      </c>
      <c r="AO59" s="140">
        <v>0</v>
      </c>
      <c r="AP59" s="140">
        <v>0</v>
      </c>
      <c r="AQ59" s="140">
        <v>0</v>
      </c>
      <c r="AR59" s="140">
        <v>0</v>
      </c>
      <c r="AS59" s="140">
        <v>0</v>
      </c>
      <c r="AT59" s="140">
        <v>0</v>
      </c>
      <c r="AU59" s="140">
        <v>0</v>
      </c>
      <c r="AV59" s="140">
        <v>0</v>
      </c>
      <c r="AW59" s="140">
        <v>0</v>
      </c>
      <c r="AX59" s="140">
        <v>0</v>
      </c>
      <c r="AY59" s="140">
        <v>0</v>
      </c>
      <c r="AZ59" s="140">
        <v>0</v>
      </c>
      <c r="BA59" s="140">
        <v>0</v>
      </c>
      <c r="BB59" s="140">
        <v>0</v>
      </c>
      <c r="BC59" s="140">
        <v>0</v>
      </c>
      <c r="BD59" s="140">
        <v>0</v>
      </c>
      <c r="BE59" s="140">
        <v>0</v>
      </c>
      <c r="BF59" s="140">
        <v>0</v>
      </c>
      <c r="BG59" s="140">
        <v>0</v>
      </c>
      <c r="BH59" s="140">
        <v>0</v>
      </c>
      <c r="BI59" s="140">
        <v>0</v>
      </c>
      <c r="BJ59" s="140">
        <v>0</v>
      </c>
      <c r="BK59" s="140">
        <v>0</v>
      </c>
      <c r="BL59" s="140">
        <v>0</v>
      </c>
      <c r="BM59" s="140">
        <v>0</v>
      </c>
      <c r="BN59" s="140">
        <v>0</v>
      </c>
      <c r="BO59" s="140">
        <v>0</v>
      </c>
      <c r="BP59" s="140">
        <v>0</v>
      </c>
      <c r="BQ59" s="140">
        <v>0</v>
      </c>
      <c r="BR59" s="140">
        <v>0</v>
      </c>
      <c r="BS59" s="140">
        <v>0</v>
      </c>
      <c r="BT59" s="140">
        <v>0</v>
      </c>
      <c r="BU59" s="140">
        <v>0</v>
      </c>
    </row>
    <row r="60" spans="1:73" outlineLevel="1">
      <c r="A60" s="37"/>
      <c r="B60" s="37"/>
      <c r="C60" s="41" t="s">
        <v>812</v>
      </c>
      <c r="D60" s="8" t="s">
        <v>6</v>
      </c>
      <c r="E60" s="37"/>
      <c r="F60" s="37"/>
      <c r="G60" s="37"/>
      <c r="H60" s="37"/>
      <c r="I60" s="152">
        <v>0</v>
      </c>
      <c r="J60" s="140">
        <v>0</v>
      </c>
      <c r="K60" s="140">
        <v>0</v>
      </c>
      <c r="L60" s="140">
        <v>0</v>
      </c>
      <c r="M60" s="140">
        <v>0</v>
      </c>
      <c r="N60" s="140">
        <v>0</v>
      </c>
      <c r="O60" s="140">
        <v>0</v>
      </c>
      <c r="P60" s="140">
        <v>0</v>
      </c>
      <c r="Q60" s="140">
        <v>0</v>
      </c>
      <c r="R60" s="140">
        <v>0</v>
      </c>
      <c r="S60" s="140">
        <v>0</v>
      </c>
      <c r="T60" s="140">
        <v>0</v>
      </c>
      <c r="U60" s="140">
        <v>0</v>
      </c>
      <c r="V60" s="140">
        <v>0</v>
      </c>
      <c r="W60" s="140">
        <v>0</v>
      </c>
      <c r="X60" s="140">
        <v>0</v>
      </c>
      <c r="Y60" s="140">
        <v>0</v>
      </c>
      <c r="Z60" s="140">
        <v>0</v>
      </c>
      <c r="AA60" s="140">
        <v>0</v>
      </c>
      <c r="AB60" s="140">
        <v>0</v>
      </c>
      <c r="AC60" s="140">
        <v>0</v>
      </c>
      <c r="AD60" s="140">
        <v>0</v>
      </c>
      <c r="AE60" s="140">
        <v>0</v>
      </c>
      <c r="AF60" s="140">
        <v>0</v>
      </c>
      <c r="AG60" s="140">
        <v>0</v>
      </c>
      <c r="AH60" s="140">
        <v>0</v>
      </c>
      <c r="AI60" s="140">
        <v>0</v>
      </c>
      <c r="AJ60" s="140">
        <v>0</v>
      </c>
      <c r="AK60" s="140">
        <v>0</v>
      </c>
      <c r="AL60" s="140">
        <v>0</v>
      </c>
      <c r="AM60" s="140">
        <v>0</v>
      </c>
      <c r="AN60" s="140">
        <v>0</v>
      </c>
      <c r="AO60" s="140">
        <v>0</v>
      </c>
      <c r="AP60" s="140">
        <v>0</v>
      </c>
      <c r="AQ60" s="140">
        <v>0</v>
      </c>
      <c r="AR60" s="140">
        <v>0</v>
      </c>
      <c r="AS60" s="140">
        <v>0</v>
      </c>
      <c r="AT60" s="140">
        <v>0</v>
      </c>
      <c r="AU60" s="140">
        <v>0</v>
      </c>
      <c r="AV60" s="140">
        <v>0</v>
      </c>
      <c r="AW60" s="140">
        <v>0</v>
      </c>
      <c r="AX60" s="140">
        <v>0</v>
      </c>
      <c r="AY60" s="140">
        <v>0</v>
      </c>
      <c r="AZ60" s="140">
        <v>0</v>
      </c>
      <c r="BA60" s="140">
        <v>0</v>
      </c>
      <c r="BB60" s="140">
        <v>0</v>
      </c>
      <c r="BC60" s="140">
        <v>0</v>
      </c>
      <c r="BD60" s="140">
        <v>0</v>
      </c>
      <c r="BE60" s="140">
        <v>0</v>
      </c>
      <c r="BF60" s="140">
        <v>0</v>
      </c>
      <c r="BG60" s="140">
        <v>0</v>
      </c>
      <c r="BH60" s="140">
        <v>0</v>
      </c>
      <c r="BI60" s="140">
        <v>0</v>
      </c>
      <c r="BJ60" s="140">
        <v>0</v>
      </c>
      <c r="BK60" s="140">
        <v>0</v>
      </c>
      <c r="BL60" s="140">
        <v>0</v>
      </c>
      <c r="BM60" s="140">
        <v>0</v>
      </c>
      <c r="BN60" s="140">
        <v>0</v>
      </c>
      <c r="BO60" s="140">
        <v>0</v>
      </c>
      <c r="BP60" s="140">
        <v>0</v>
      </c>
      <c r="BQ60" s="140">
        <v>0</v>
      </c>
      <c r="BR60" s="140">
        <v>0</v>
      </c>
      <c r="BS60" s="140">
        <v>0</v>
      </c>
      <c r="BT60" s="140">
        <v>0</v>
      </c>
      <c r="BU60" s="140">
        <v>0</v>
      </c>
    </row>
    <row r="61" spans="1:73" outlineLevel="1">
      <c r="A61" s="37"/>
      <c r="B61" s="37"/>
      <c r="C61" s="94" t="s">
        <v>263</v>
      </c>
      <c r="D61" s="8" t="s">
        <v>6</v>
      </c>
      <c r="E61" s="37"/>
      <c r="F61" s="37"/>
      <c r="G61" s="37"/>
      <c r="H61" s="37"/>
      <c r="I61" s="152">
        <v>1111967.5459135419</v>
      </c>
      <c r="J61" s="137">
        <v>6666.666666666667</v>
      </c>
      <c r="K61" s="137">
        <v>6666.666666666667</v>
      </c>
      <c r="L61" s="137">
        <v>11666.666666666668</v>
      </c>
      <c r="M61" s="137">
        <v>11666.666666666668</v>
      </c>
      <c r="N61" s="137">
        <v>11666.666666666668</v>
      </c>
      <c r="O61" s="137">
        <v>11666.666666666668</v>
      </c>
      <c r="P61" s="137">
        <v>11666.666666666668</v>
      </c>
      <c r="Q61" s="137">
        <v>11666.666666666668</v>
      </c>
      <c r="R61" s="137">
        <v>11666.666666666668</v>
      </c>
      <c r="S61" s="137">
        <v>11666.666666666668</v>
      </c>
      <c r="T61" s="137">
        <v>11808.333333333332</v>
      </c>
      <c r="U61" s="137">
        <v>11808.333333333332</v>
      </c>
      <c r="V61" s="137">
        <v>11808.333333333332</v>
      </c>
      <c r="W61" s="137">
        <v>11808.333333333332</v>
      </c>
      <c r="X61" s="137">
        <v>11808.333333333332</v>
      </c>
      <c r="Y61" s="137">
        <v>11808.333333333332</v>
      </c>
      <c r="Z61" s="137">
        <v>18120.833333333332</v>
      </c>
      <c r="AA61" s="137">
        <v>18120.833333333332</v>
      </c>
      <c r="AB61" s="137">
        <v>18120.833333333332</v>
      </c>
      <c r="AC61" s="137">
        <v>18120.833333333332</v>
      </c>
      <c r="AD61" s="137">
        <v>18120.833333333332</v>
      </c>
      <c r="AE61" s="137">
        <v>18120.833333333332</v>
      </c>
      <c r="AF61" s="137">
        <v>18327.416666666668</v>
      </c>
      <c r="AG61" s="137">
        <v>18327.416666666668</v>
      </c>
      <c r="AH61" s="137">
        <v>18327.416666666668</v>
      </c>
      <c r="AI61" s="137">
        <v>23049.28125</v>
      </c>
      <c r="AJ61" s="137">
        <v>23049.28125</v>
      </c>
      <c r="AK61" s="137">
        <v>23049.28125</v>
      </c>
      <c r="AL61" s="137">
        <v>23049.28125</v>
      </c>
      <c r="AM61" s="137">
        <v>23049.28125</v>
      </c>
      <c r="AN61" s="137">
        <v>23049.28125</v>
      </c>
      <c r="AO61" s="137">
        <v>23049.28125</v>
      </c>
      <c r="AP61" s="137">
        <v>23049.28125</v>
      </c>
      <c r="AQ61" s="137">
        <v>23049.28125</v>
      </c>
      <c r="AR61" s="137">
        <v>23329.13901041666</v>
      </c>
      <c r="AS61" s="137">
        <v>23329.13901041666</v>
      </c>
      <c r="AT61" s="137">
        <v>23329.13901041666</v>
      </c>
      <c r="AU61" s="137">
        <v>23329.13901041666</v>
      </c>
      <c r="AV61" s="137">
        <v>23329.13901041666</v>
      </c>
      <c r="AW61" s="137">
        <v>23329.13901041666</v>
      </c>
      <c r="AX61" s="137">
        <v>23329.13901041666</v>
      </c>
      <c r="AY61" s="137">
        <v>23329.13901041666</v>
      </c>
      <c r="AZ61" s="137">
        <v>23329.13901041666</v>
      </c>
      <c r="BA61" s="137">
        <v>23329.13901041666</v>
      </c>
      <c r="BB61" s="137">
        <v>23329.13901041666</v>
      </c>
      <c r="BC61" s="137">
        <v>23329.13901041666</v>
      </c>
      <c r="BD61" s="137">
        <v>23612.535822656246</v>
      </c>
      <c r="BE61" s="137">
        <v>23612.535822656246</v>
      </c>
      <c r="BF61" s="137">
        <v>23612.535822656246</v>
      </c>
      <c r="BG61" s="137">
        <v>23612.535822656246</v>
      </c>
      <c r="BH61" s="137">
        <v>23612.535822656246</v>
      </c>
      <c r="BI61" s="137">
        <v>23612.535822656246</v>
      </c>
      <c r="BJ61" s="137">
        <v>23612.535822656246</v>
      </c>
      <c r="BK61" s="137">
        <v>23612.535822656246</v>
      </c>
      <c r="BL61" s="137">
        <v>23612.535822656246</v>
      </c>
      <c r="BM61" s="137">
        <v>23612.535822656246</v>
      </c>
      <c r="BN61" s="137">
        <v>23612.535822656246</v>
      </c>
      <c r="BO61" s="137">
        <v>23612.535822656246</v>
      </c>
      <c r="BP61" s="137">
        <v>0</v>
      </c>
      <c r="BQ61" s="137">
        <v>0</v>
      </c>
      <c r="BR61" s="137">
        <v>0</v>
      </c>
      <c r="BS61" s="137">
        <v>0</v>
      </c>
      <c r="BT61" s="137">
        <v>0</v>
      </c>
      <c r="BU61" s="137">
        <v>0</v>
      </c>
    </row>
    <row r="62" spans="1:73" outlineLevel="1">
      <c r="A62" s="37"/>
      <c r="B62" s="37"/>
      <c r="C62" s="243"/>
      <c r="D62" s="297"/>
      <c r="E62" s="37"/>
      <c r="F62" s="37"/>
      <c r="G62" s="37"/>
      <c r="H62" s="37"/>
      <c r="I62" s="316"/>
      <c r="J62" s="316"/>
      <c r="K62" s="316"/>
      <c r="L62" s="316"/>
      <c r="M62" s="316"/>
      <c r="N62" s="316"/>
      <c r="O62" s="316"/>
      <c r="P62" s="316"/>
      <c r="Q62" s="316"/>
      <c r="R62" s="316"/>
      <c r="S62" s="316"/>
      <c r="T62" s="316"/>
      <c r="U62" s="316"/>
      <c r="V62" s="316"/>
      <c r="W62" s="316"/>
      <c r="X62" s="316"/>
      <c r="Y62" s="316"/>
      <c r="Z62" s="316"/>
      <c r="AA62" s="316"/>
      <c r="AB62" s="316"/>
      <c r="AC62" s="316"/>
      <c r="AD62" s="316"/>
      <c r="AE62" s="316"/>
      <c r="AF62" s="316"/>
      <c r="AG62" s="316"/>
      <c r="AH62" s="316"/>
      <c r="AI62" s="316"/>
      <c r="AJ62" s="316"/>
      <c r="AK62" s="316"/>
      <c r="AL62" s="316"/>
      <c r="AM62" s="316"/>
      <c r="AN62" s="316"/>
      <c r="AO62" s="316"/>
      <c r="AP62" s="316"/>
      <c r="AQ62" s="316"/>
      <c r="AR62" s="316"/>
      <c r="AS62" s="316"/>
      <c r="AT62" s="316"/>
      <c r="AU62" s="316"/>
      <c r="AV62" s="316"/>
      <c r="AW62" s="316"/>
      <c r="AX62" s="316"/>
      <c r="AY62" s="316"/>
      <c r="AZ62" s="316"/>
      <c r="BA62" s="316"/>
      <c r="BB62" s="316"/>
      <c r="BC62" s="316"/>
      <c r="BD62" s="316"/>
      <c r="BE62" s="316"/>
      <c r="BF62" s="316"/>
      <c r="BG62" s="316"/>
      <c r="BH62" s="316"/>
      <c r="BI62" s="316"/>
      <c r="BJ62" s="316"/>
      <c r="BK62" s="316"/>
      <c r="BL62" s="316"/>
      <c r="BM62" s="316"/>
      <c r="BN62" s="316"/>
      <c r="BO62" s="316"/>
      <c r="BP62" s="316"/>
      <c r="BQ62" s="316"/>
      <c r="BR62" s="316"/>
      <c r="BS62" s="316"/>
      <c r="BT62" s="316"/>
      <c r="BU62" s="316"/>
    </row>
    <row r="63" spans="1:73" ht="15.75" outlineLevel="1">
      <c r="A63" s="37"/>
      <c r="B63" s="37"/>
      <c r="C63" s="314" t="s">
        <v>554</v>
      </c>
      <c r="D63" s="297"/>
      <c r="E63" s="37"/>
      <c r="F63" s="37"/>
      <c r="G63" s="37"/>
      <c r="H63" s="37"/>
      <c r="I63" s="316"/>
      <c r="J63" s="316"/>
      <c r="K63" s="316"/>
      <c r="L63" s="316"/>
      <c r="M63" s="316"/>
      <c r="N63" s="316"/>
      <c r="O63" s="316"/>
      <c r="P63" s="316"/>
      <c r="Q63" s="316"/>
      <c r="R63" s="316"/>
      <c r="S63" s="316"/>
      <c r="T63" s="316"/>
      <c r="U63" s="316"/>
      <c r="V63" s="316"/>
      <c r="W63" s="316"/>
      <c r="X63" s="316"/>
      <c r="Y63" s="316"/>
      <c r="Z63" s="316"/>
      <c r="AA63" s="316"/>
      <c r="AB63" s="316"/>
      <c r="AC63" s="316"/>
      <c r="AD63" s="316"/>
      <c r="AE63" s="316"/>
      <c r="AF63" s="316"/>
      <c r="AG63" s="316"/>
      <c r="AH63" s="316"/>
      <c r="AI63" s="316"/>
      <c r="AJ63" s="316"/>
      <c r="AK63" s="316"/>
      <c r="AL63" s="316"/>
      <c r="AM63" s="316"/>
      <c r="AN63" s="316"/>
      <c r="AO63" s="316"/>
      <c r="AP63" s="316"/>
      <c r="AQ63" s="316"/>
      <c r="AR63" s="316"/>
      <c r="AS63" s="316"/>
      <c r="AT63" s="316"/>
      <c r="AU63" s="316"/>
      <c r="AV63" s="316"/>
      <c r="AW63" s="316"/>
      <c r="AX63" s="316"/>
      <c r="AY63" s="316"/>
      <c r="AZ63" s="316"/>
      <c r="BA63" s="316"/>
      <c r="BB63" s="316"/>
      <c r="BC63" s="316"/>
      <c r="BD63" s="316"/>
      <c r="BE63" s="316"/>
      <c r="BF63" s="316"/>
      <c r="BG63" s="316"/>
      <c r="BH63" s="316"/>
      <c r="BI63" s="316"/>
      <c r="BJ63" s="316"/>
      <c r="BK63" s="316"/>
      <c r="BL63" s="316"/>
      <c r="BM63" s="316"/>
      <c r="BN63" s="316"/>
      <c r="BO63" s="316"/>
      <c r="BP63" s="316"/>
      <c r="BQ63" s="316"/>
      <c r="BR63" s="316"/>
      <c r="BS63" s="316"/>
      <c r="BT63" s="316"/>
      <c r="BU63" s="316"/>
    </row>
    <row r="64" spans="1:73" outlineLevel="1">
      <c r="A64" s="37"/>
      <c r="B64" s="37"/>
      <c r="C64" s="41" t="s">
        <v>560</v>
      </c>
      <c r="D64" s="8" t="s">
        <v>6</v>
      </c>
      <c r="E64" s="37"/>
      <c r="F64" s="37"/>
      <c r="G64" s="37"/>
      <c r="H64" s="37"/>
      <c r="I64" s="152">
        <v>746583.04661249917</v>
      </c>
      <c r="J64" s="140">
        <v>5000</v>
      </c>
      <c r="K64" s="140">
        <v>5000</v>
      </c>
      <c r="L64" s="140">
        <v>5000</v>
      </c>
      <c r="M64" s="140">
        <v>5000</v>
      </c>
      <c r="N64" s="140">
        <v>5000</v>
      </c>
      <c r="O64" s="140">
        <v>5000</v>
      </c>
      <c r="P64" s="140">
        <v>5000</v>
      </c>
      <c r="Q64" s="140">
        <v>5000</v>
      </c>
      <c r="R64" s="140">
        <v>5000</v>
      </c>
      <c r="S64" s="140">
        <v>10000</v>
      </c>
      <c r="T64" s="140">
        <v>10149.999999999998</v>
      </c>
      <c r="U64" s="140">
        <v>10149.999999999998</v>
      </c>
      <c r="V64" s="140">
        <v>10149.999999999998</v>
      </c>
      <c r="W64" s="140">
        <v>10149.999999999998</v>
      </c>
      <c r="X64" s="140">
        <v>10149.999999999998</v>
      </c>
      <c r="Y64" s="140">
        <v>10149.999999999998</v>
      </c>
      <c r="Z64" s="140">
        <v>10149.999999999998</v>
      </c>
      <c r="AA64" s="140">
        <v>10149.999999999998</v>
      </c>
      <c r="AB64" s="140">
        <v>10149.999999999998</v>
      </c>
      <c r="AC64" s="140">
        <v>10149.999999999998</v>
      </c>
      <c r="AD64" s="140">
        <v>10149.999999999998</v>
      </c>
      <c r="AE64" s="140">
        <v>15224.999999999996</v>
      </c>
      <c r="AF64" s="140">
        <v>15453.374999999996</v>
      </c>
      <c r="AG64" s="140">
        <v>15453.374999999996</v>
      </c>
      <c r="AH64" s="140">
        <v>15453.374999999996</v>
      </c>
      <c r="AI64" s="140">
        <v>15453.374999999996</v>
      </c>
      <c r="AJ64" s="140">
        <v>15453.374999999996</v>
      </c>
      <c r="AK64" s="140">
        <v>15453.374999999996</v>
      </c>
      <c r="AL64" s="140">
        <v>15453.374999999996</v>
      </c>
      <c r="AM64" s="140">
        <v>15453.374999999996</v>
      </c>
      <c r="AN64" s="140">
        <v>15453.374999999996</v>
      </c>
      <c r="AO64" s="140">
        <v>15453.374999999996</v>
      </c>
      <c r="AP64" s="140">
        <v>15453.374999999996</v>
      </c>
      <c r="AQ64" s="140">
        <v>15453.374999999996</v>
      </c>
      <c r="AR64" s="140">
        <v>15685.175624999996</v>
      </c>
      <c r="AS64" s="140">
        <v>15685.175624999996</v>
      </c>
      <c r="AT64" s="140">
        <v>15685.175624999996</v>
      </c>
      <c r="AU64" s="140">
        <v>15685.175624999996</v>
      </c>
      <c r="AV64" s="140">
        <v>15685.175624999996</v>
      </c>
      <c r="AW64" s="140">
        <v>15685.175624999996</v>
      </c>
      <c r="AX64" s="140">
        <v>15685.175624999996</v>
      </c>
      <c r="AY64" s="140">
        <v>15685.175624999996</v>
      </c>
      <c r="AZ64" s="140">
        <v>15685.175624999996</v>
      </c>
      <c r="BA64" s="140">
        <v>15685.175624999996</v>
      </c>
      <c r="BB64" s="140">
        <v>15685.175624999996</v>
      </c>
      <c r="BC64" s="140">
        <v>15685.175624999996</v>
      </c>
      <c r="BD64" s="140">
        <v>15920.453259374994</v>
      </c>
      <c r="BE64" s="140">
        <v>15920.453259374994</v>
      </c>
      <c r="BF64" s="140">
        <v>15920.453259374994</v>
      </c>
      <c r="BG64" s="140">
        <v>15920.453259374994</v>
      </c>
      <c r="BH64" s="140">
        <v>15920.453259374994</v>
      </c>
      <c r="BI64" s="140">
        <v>15920.453259374994</v>
      </c>
      <c r="BJ64" s="140">
        <v>15920.453259374994</v>
      </c>
      <c r="BK64" s="140">
        <v>15920.453259374994</v>
      </c>
      <c r="BL64" s="140">
        <v>15920.453259374994</v>
      </c>
      <c r="BM64" s="140">
        <v>15920.453259374994</v>
      </c>
      <c r="BN64" s="140">
        <v>15920.453259374994</v>
      </c>
      <c r="BO64" s="140">
        <v>15920.453259374994</v>
      </c>
      <c r="BP64" s="140">
        <v>0</v>
      </c>
      <c r="BQ64" s="140">
        <v>0</v>
      </c>
      <c r="BR64" s="140">
        <v>0</v>
      </c>
      <c r="BS64" s="140">
        <v>0</v>
      </c>
      <c r="BT64" s="140">
        <v>0</v>
      </c>
      <c r="BU64" s="140">
        <v>0</v>
      </c>
    </row>
    <row r="65" spans="1:73" outlineLevel="1">
      <c r="A65" s="37"/>
      <c r="B65" s="37"/>
      <c r="C65" s="41" t="s">
        <v>561</v>
      </c>
      <c r="D65" s="8" t="s">
        <v>6</v>
      </c>
      <c r="E65" s="37"/>
      <c r="F65" s="37"/>
      <c r="G65" s="37"/>
      <c r="H65" s="37"/>
      <c r="I65" s="152">
        <v>174723.77815312502</v>
      </c>
      <c r="J65" s="140">
        <v>0</v>
      </c>
      <c r="K65" s="140">
        <v>0</v>
      </c>
      <c r="L65" s="140">
        <v>0</v>
      </c>
      <c r="M65" s="140">
        <v>0</v>
      </c>
      <c r="N65" s="140">
        <v>0</v>
      </c>
      <c r="O65" s="140">
        <v>0</v>
      </c>
      <c r="P65" s="140">
        <v>0</v>
      </c>
      <c r="Q65" s="140">
        <v>0</v>
      </c>
      <c r="R65" s="140">
        <v>0</v>
      </c>
      <c r="S65" s="140">
        <v>0</v>
      </c>
      <c r="T65" s="140">
        <v>0</v>
      </c>
      <c r="U65" s="140">
        <v>0</v>
      </c>
      <c r="V65" s="140">
        <v>3768.7499999999995</v>
      </c>
      <c r="W65" s="140">
        <v>3768.7499999999995</v>
      </c>
      <c r="X65" s="140">
        <v>3768.7499999999995</v>
      </c>
      <c r="Y65" s="140">
        <v>3768.7499999999995</v>
      </c>
      <c r="Z65" s="140">
        <v>3768.7499999999995</v>
      </c>
      <c r="AA65" s="140">
        <v>3768.7499999999995</v>
      </c>
      <c r="AB65" s="140">
        <v>3768.7499999999995</v>
      </c>
      <c r="AC65" s="140">
        <v>3768.7499999999995</v>
      </c>
      <c r="AD65" s="140">
        <v>3768.7499999999995</v>
      </c>
      <c r="AE65" s="140">
        <v>3768.7499999999995</v>
      </c>
      <c r="AF65" s="140">
        <v>3787.5937499999986</v>
      </c>
      <c r="AG65" s="140">
        <v>3787.5937499999986</v>
      </c>
      <c r="AH65" s="140">
        <v>3787.5937499999986</v>
      </c>
      <c r="AI65" s="140">
        <v>3787.5937499999986</v>
      </c>
      <c r="AJ65" s="140">
        <v>3787.5937499999986</v>
      </c>
      <c r="AK65" s="140">
        <v>3787.5937499999986</v>
      </c>
      <c r="AL65" s="140">
        <v>3787.5937499999986</v>
      </c>
      <c r="AM65" s="140">
        <v>3787.5937499999986</v>
      </c>
      <c r="AN65" s="140">
        <v>3787.5937499999986</v>
      </c>
      <c r="AO65" s="140">
        <v>3787.5937499999986</v>
      </c>
      <c r="AP65" s="140">
        <v>3787.5937499999986</v>
      </c>
      <c r="AQ65" s="140">
        <v>3787.5937499999986</v>
      </c>
      <c r="AR65" s="140">
        <v>3806.5317187499986</v>
      </c>
      <c r="AS65" s="140">
        <v>3806.5317187499986</v>
      </c>
      <c r="AT65" s="140">
        <v>3806.5317187499986</v>
      </c>
      <c r="AU65" s="140">
        <v>3806.5317187499986</v>
      </c>
      <c r="AV65" s="140">
        <v>3806.5317187499986</v>
      </c>
      <c r="AW65" s="140">
        <v>3806.5317187499986</v>
      </c>
      <c r="AX65" s="140">
        <v>3806.5317187499986</v>
      </c>
      <c r="AY65" s="140">
        <v>3806.5317187499986</v>
      </c>
      <c r="AZ65" s="140">
        <v>3806.5317187499986</v>
      </c>
      <c r="BA65" s="140">
        <v>3806.5317187499986</v>
      </c>
      <c r="BB65" s="140">
        <v>3806.5317187499986</v>
      </c>
      <c r="BC65" s="140">
        <v>3806.5317187499986</v>
      </c>
      <c r="BD65" s="140">
        <v>3825.5643773437482</v>
      </c>
      <c r="BE65" s="140">
        <v>3825.5643773437482</v>
      </c>
      <c r="BF65" s="140">
        <v>3825.5643773437482</v>
      </c>
      <c r="BG65" s="140">
        <v>3825.5643773437482</v>
      </c>
      <c r="BH65" s="140">
        <v>3825.5643773437482</v>
      </c>
      <c r="BI65" s="140">
        <v>3825.5643773437482</v>
      </c>
      <c r="BJ65" s="140">
        <v>3825.5643773437482</v>
      </c>
      <c r="BK65" s="140">
        <v>3825.5643773437482</v>
      </c>
      <c r="BL65" s="140">
        <v>3825.5643773437482</v>
      </c>
      <c r="BM65" s="140">
        <v>3825.5643773437482</v>
      </c>
      <c r="BN65" s="140">
        <v>3825.5643773437482</v>
      </c>
      <c r="BO65" s="140">
        <v>3825.5643773437482</v>
      </c>
      <c r="BP65" s="140">
        <v>0</v>
      </c>
      <c r="BQ65" s="140">
        <v>0</v>
      </c>
      <c r="BR65" s="140">
        <v>0</v>
      </c>
      <c r="BS65" s="140">
        <v>0</v>
      </c>
      <c r="BT65" s="140">
        <v>0</v>
      </c>
      <c r="BU65" s="140">
        <v>0</v>
      </c>
    </row>
    <row r="66" spans="1:73" s="199" customFormat="1" outlineLevel="1">
      <c r="A66" s="37"/>
      <c r="B66" s="37"/>
      <c r="C66" s="41" t="s">
        <v>562</v>
      </c>
      <c r="D66" s="8" t="s">
        <v>6</v>
      </c>
      <c r="E66" s="37"/>
      <c r="F66" s="37"/>
      <c r="G66" s="37"/>
      <c r="H66" s="37"/>
      <c r="I66" s="152">
        <v>91695.119624999934</v>
      </c>
      <c r="J66" s="140">
        <v>0</v>
      </c>
      <c r="K66" s="140">
        <v>0</v>
      </c>
      <c r="L66" s="140">
        <v>0</v>
      </c>
      <c r="M66" s="140">
        <v>0</v>
      </c>
      <c r="N66" s="140">
        <v>0</v>
      </c>
      <c r="O66" s="140">
        <v>0</v>
      </c>
      <c r="P66" s="140">
        <v>0</v>
      </c>
      <c r="Q66" s="140">
        <v>0</v>
      </c>
      <c r="R66" s="140">
        <v>0</v>
      </c>
      <c r="S66" s="140">
        <v>0</v>
      </c>
      <c r="T66" s="140">
        <v>0</v>
      </c>
      <c r="U66" s="140">
        <v>0</v>
      </c>
      <c r="V66" s="140">
        <v>0</v>
      </c>
      <c r="W66" s="140">
        <v>0</v>
      </c>
      <c r="X66" s="140">
        <v>0</v>
      </c>
      <c r="Y66" s="140">
        <v>0</v>
      </c>
      <c r="Z66" s="140">
        <v>0</v>
      </c>
      <c r="AA66" s="140">
        <v>0</v>
      </c>
      <c r="AB66" s="140">
        <v>0</v>
      </c>
      <c r="AC66" s="140">
        <v>0</v>
      </c>
      <c r="AD66" s="140">
        <v>0</v>
      </c>
      <c r="AE66" s="140">
        <v>0</v>
      </c>
      <c r="AF66" s="140">
        <v>0</v>
      </c>
      <c r="AG66" s="140">
        <v>0</v>
      </c>
      <c r="AH66" s="140">
        <v>0</v>
      </c>
      <c r="AI66" s="140">
        <v>0</v>
      </c>
      <c r="AJ66" s="140">
        <v>0</v>
      </c>
      <c r="AK66" s="140">
        <v>0</v>
      </c>
      <c r="AL66" s="140">
        <v>0</v>
      </c>
      <c r="AM66" s="140">
        <v>0</v>
      </c>
      <c r="AN66" s="140">
        <v>0</v>
      </c>
      <c r="AO66" s="140">
        <v>0</v>
      </c>
      <c r="AP66" s="140">
        <v>0</v>
      </c>
      <c r="AQ66" s="140">
        <v>0</v>
      </c>
      <c r="AR66" s="140">
        <v>0</v>
      </c>
      <c r="AS66" s="140">
        <v>0</v>
      </c>
      <c r="AT66" s="140">
        <v>0</v>
      </c>
      <c r="AU66" s="140">
        <v>0</v>
      </c>
      <c r="AV66" s="140">
        <v>0</v>
      </c>
      <c r="AW66" s="140">
        <v>3383.5837499999984</v>
      </c>
      <c r="AX66" s="140">
        <v>3383.5837499999984</v>
      </c>
      <c r="AY66" s="140">
        <v>3383.5837499999984</v>
      </c>
      <c r="AZ66" s="140">
        <v>3383.5837499999984</v>
      </c>
      <c r="BA66" s="140">
        <v>3383.5837499999984</v>
      </c>
      <c r="BB66" s="140">
        <v>3383.5837499999984</v>
      </c>
      <c r="BC66" s="140">
        <v>3383.5837499999984</v>
      </c>
      <c r="BD66" s="140">
        <v>3400.5016687499979</v>
      </c>
      <c r="BE66" s="140">
        <v>3400.5016687499979</v>
      </c>
      <c r="BF66" s="140">
        <v>3400.5016687499979</v>
      </c>
      <c r="BG66" s="140">
        <v>3400.5016687499979</v>
      </c>
      <c r="BH66" s="140">
        <v>3400.5016687499979</v>
      </c>
      <c r="BI66" s="140">
        <v>3400.5016687499979</v>
      </c>
      <c r="BJ66" s="140">
        <v>3400.5016687499979</v>
      </c>
      <c r="BK66" s="140">
        <v>3400.5016687499979</v>
      </c>
      <c r="BL66" s="140">
        <v>10201.505006249994</v>
      </c>
      <c r="BM66" s="140">
        <v>10201.505006249994</v>
      </c>
      <c r="BN66" s="140">
        <v>10201.505006249994</v>
      </c>
      <c r="BO66" s="140">
        <v>10201.505006249994</v>
      </c>
      <c r="BP66" s="140">
        <v>0</v>
      </c>
      <c r="BQ66" s="140">
        <v>0</v>
      </c>
      <c r="BR66" s="140">
        <v>0</v>
      </c>
      <c r="BS66" s="140">
        <v>0</v>
      </c>
      <c r="BT66" s="140">
        <v>0</v>
      </c>
      <c r="BU66" s="140">
        <v>0</v>
      </c>
    </row>
    <row r="67" spans="1:73" s="199" customFormat="1" outlineLevel="1">
      <c r="A67" s="37"/>
      <c r="B67" s="37"/>
      <c r="C67" s="41" t="s">
        <v>803</v>
      </c>
      <c r="D67" s="8" t="s">
        <v>6</v>
      </c>
      <c r="E67" s="37"/>
      <c r="F67" s="37"/>
      <c r="G67" s="37"/>
      <c r="H67" s="37"/>
      <c r="I67" s="152">
        <v>81450</v>
      </c>
      <c r="J67" s="140">
        <v>450</v>
      </c>
      <c r="K67" s="140">
        <v>450</v>
      </c>
      <c r="L67" s="140">
        <v>450</v>
      </c>
      <c r="M67" s="140">
        <v>450</v>
      </c>
      <c r="N67" s="140">
        <v>450</v>
      </c>
      <c r="O67" s="140">
        <v>450</v>
      </c>
      <c r="P67" s="140">
        <v>450</v>
      </c>
      <c r="Q67" s="140">
        <v>450</v>
      </c>
      <c r="R67" s="140">
        <v>450</v>
      </c>
      <c r="S67" s="140">
        <v>450</v>
      </c>
      <c r="T67" s="140">
        <v>450</v>
      </c>
      <c r="U67" s="140">
        <v>900</v>
      </c>
      <c r="V67" s="140">
        <v>900</v>
      </c>
      <c r="W67" s="140">
        <v>900</v>
      </c>
      <c r="X67" s="140">
        <v>900</v>
      </c>
      <c r="Y67" s="140">
        <v>900</v>
      </c>
      <c r="Z67" s="140">
        <v>900</v>
      </c>
      <c r="AA67" s="140">
        <v>900</v>
      </c>
      <c r="AB67" s="140">
        <v>900</v>
      </c>
      <c r="AC67" s="140">
        <v>900</v>
      </c>
      <c r="AD67" s="140">
        <v>1800</v>
      </c>
      <c r="AE67" s="140">
        <v>1800</v>
      </c>
      <c r="AF67" s="140">
        <v>1800</v>
      </c>
      <c r="AG67" s="140">
        <v>1800</v>
      </c>
      <c r="AH67" s="140">
        <v>1800</v>
      </c>
      <c r="AI67" s="140">
        <v>1800</v>
      </c>
      <c r="AJ67" s="140">
        <v>1800</v>
      </c>
      <c r="AK67" s="140">
        <v>1800</v>
      </c>
      <c r="AL67" s="140">
        <v>1800</v>
      </c>
      <c r="AM67" s="140">
        <v>1800</v>
      </c>
      <c r="AN67" s="140">
        <v>1800</v>
      </c>
      <c r="AO67" s="140">
        <v>1800</v>
      </c>
      <c r="AP67" s="140">
        <v>1800</v>
      </c>
      <c r="AQ67" s="140">
        <v>1800</v>
      </c>
      <c r="AR67" s="140">
        <v>1800</v>
      </c>
      <c r="AS67" s="140">
        <v>1800</v>
      </c>
      <c r="AT67" s="140">
        <v>1800</v>
      </c>
      <c r="AU67" s="140">
        <v>1800</v>
      </c>
      <c r="AV67" s="140">
        <v>1800</v>
      </c>
      <c r="AW67" s="140">
        <v>1800</v>
      </c>
      <c r="AX67" s="140">
        <v>1800</v>
      </c>
      <c r="AY67" s="140">
        <v>1800</v>
      </c>
      <c r="AZ67" s="140">
        <v>1800</v>
      </c>
      <c r="BA67" s="140">
        <v>1800</v>
      </c>
      <c r="BB67" s="140">
        <v>1800</v>
      </c>
      <c r="BC67" s="140">
        <v>1800</v>
      </c>
      <c r="BD67" s="140">
        <v>1800</v>
      </c>
      <c r="BE67" s="140">
        <v>1800</v>
      </c>
      <c r="BF67" s="140">
        <v>1800</v>
      </c>
      <c r="BG67" s="140">
        <v>1800</v>
      </c>
      <c r="BH67" s="140">
        <v>1800</v>
      </c>
      <c r="BI67" s="140">
        <v>1800</v>
      </c>
      <c r="BJ67" s="140">
        <v>1800</v>
      </c>
      <c r="BK67" s="140">
        <v>1800</v>
      </c>
      <c r="BL67" s="140">
        <v>1800</v>
      </c>
      <c r="BM67" s="140">
        <v>1800</v>
      </c>
      <c r="BN67" s="140">
        <v>1800</v>
      </c>
      <c r="BO67" s="140">
        <v>1800</v>
      </c>
      <c r="BP67" s="140">
        <v>0</v>
      </c>
      <c r="BQ67" s="140">
        <v>0</v>
      </c>
      <c r="BR67" s="140">
        <v>0</v>
      </c>
      <c r="BS67" s="140">
        <v>0</v>
      </c>
      <c r="BT67" s="140">
        <v>0</v>
      </c>
      <c r="BU67" s="140">
        <v>0</v>
      </c>
    </row>
    <row r="68" spans="1:73" s="199" customFormat="1" outlineLevel="1">
      <c r="A68" s="37"/>
      <c r="B68" s="37"/>
      <c r="C68" s="41" t="s">
        <v>812</v>
      </c>
      <c r="D68" s="8" t="s">
        <v>6</v>
      </c>
      <c r="E68" s="37"/>
      <c r="F68" s="37"/>
      <c r="G68" s="37"/>
      <c r="H68" s="37"/>
      <c r="I68" s="152">
        <v>0</v>
      </c>
      <c r="J68" s="140">
        <v>0</v>
      </c>
      <c r="K68" s="140">
        <v>0</v>
      </c>
      <c r="L68" s="140">
        <v>0</v>
      </c>
      <c r="M68" s="140">
        <v>0</v>
      </c>
      <c r="N68" s="140">
        <v>0</v>
      </c>
      <c r="O68" s="140">
        <v>0</v>
      </c>
      <c r="P68" s="140">
        <v>0</v>
      </c>
      <c r="Q68" s="140">
        <v>0</v>
      </c>
      <c r="R68" s="140">
        <v>0</v>
      </c>
      <c r="S68" s="140">
        <v>0</v>
      </c>
      <c r="T68" s="140">
        <v>0</v>
      </c>
      <c r="U68" s="140">
        <v>0</v>
      </c>
      <c r="V68" s="140">
        <v>0</v>
      </c>
      <c r="W68" s="140">
        <v>0</v>
      </c>
      <c r="X68" s="140">
        <v>0</v>
      </c>
      <c r="Y68" s="140">
        <v>0</v>
      </c>
      <c r="Z68" s="140">
        <v>0</v>
      </c>
      <c r="AA68" s="140">
        <v>0</v>
      </c>
      <c r="AB68" s="140">
        <v>0</v>
      </c>
      <c r="AC68" s="140">
        <v>0</v>
      </c>
      <c r="AD68" s="140">
        <v>0</v>
      </c>
      <c r="AE68" s="140">
        <v>0</v>
      </c>
      <c r="AF68" s="140">
        <v>0</v>
      </c>
      <c r="AG68" s="140">
        <v>0</v>
      </c>
      <c r="AH68" s="140">
        <v>0</v>
      </c>
      <c r="AI68" s="140">
        <v>0</v>
      </c>
      <c r="AJ68" s="140">
        <v>0</v>
      </c>
      <c r="AK68" s="140">
        <v>0</v>
      </c>
      <c r="AL68" s="140">
        <v>0</v>
      </c>
      <c r="AM68" s="140">
        <v>0</v>
      </c>
      <c r="AN68" s="140">
        <v>0</v>
      </c>
      <c r="AO68" s="140">
        <v>0</v>
      </c>
      <c r="AP68" s="140">
        <v>0</v>
      </c>
      <c r="AQ68" s="140">
        <v>0</v>
      </c>
      <c r="AR68" s="140">
        <v>0</v>
      </c>
      <c r="AS68" s="140">
        <v>0</v>
      </c>
      <c r="AT68" s="140">
        <v>0</v>
      </c>
      <c r="AU68" s="140">
        <v>0</v>
      </c>
      <c r="AV68" s="140">
        <v>0</v>
      </c>
      <c r="AW68" s="140">
        <v>0</v>
      </c>
      <c r="AX68" s="140">
        <v>0</v>
      </c>
      <c r="AY68" s="140">
        <v>0</v>
      </c>
      <c r="AZ68" s="140">
        <v>0</v>
      </c>
      <c r="BA68" s="140">
        <v>0</v>
      </c>
      <c r="BB68" s="140">
        <v>0</v>
      </c>
      <c r="BC68" s="140">
        <v>0</v>
      </c>
      <c r="BD68" s="140">
        <v>0</v>
      </c>
      <c r="BE68" s="140">
        <v>0</v>
      </c>
      <c r="BF68" s="140">
        <v>0</v>
      </c>
      <c r="BG68" s="140">
        <v>0</v>
      </c>
      <c r="BH68" s="140">
        <v>0</v>
      </c>
      <c r="BI68" s="140">
        <v>0</v>
      </c>
      <c r="BJ68" s="140">
        <v>0</v>
      </c>
      <c r="BK68" s="140">
        <v>0</v>
      </c>
      <c r="BL68" s="140">
        <v>0</v>
      </c>
      <c r="BM68" s="140">
        <v>0</v>
      </c>
      <c r="BN68" s="140">
        <v>0</v>
      </c>
      <c r="BO68" s="140">
        <v>0</v>
      </c>
      <c r="BP68" s="140">
        <v>0</v>
      </c>
      <c r="BQ68" s="140">
        <v>0</v>
      </c>
      <c r="BR68" s="140">
        <v>0</v>
      </c>
      <c r="BS68" s="140">
        <v>0</v>
      </c>
      <c r="BT68" s="140">
        <v>0</v>
      </c>
      <c r="BU68" s="140">
        <v>0</v>
      </c>
    </row>
    <row r="69" spans="1:73" outlineLevel="1">
      <c r="A69" s="37"/>
      <c r="B69" s="37"/>
      <c r="C69" s="41" t="s">
        <v>812</v>
      </c>
      <c r="D69" s="8" t="s">
        <v>6</v>
      </c>
      <c r="E69" s="37"/>
      <c r="F69" s="37"/>
      <c r="G69" s="37"/>
      <c r="H69" s="37"/>
      <c r="I69" s="152">
        <v>0</v>
      </c>
      <c r="J69" s="140">
        <v>0</v>
      </c>
      <c r="K69" s="140">
        <v>0</v>
      </c>
      <c r="L69" s="140">
        <v>0</v>
      </c>
      <c r="M69" s="140">
        <v>0</v>
      </c>
      <c r="N69" s="140">
        <v>0</v>
      </c>
      <c r="O69" s="140">
        <v>0</v>
      </c>
      <c r="P69" s="140">
        <v>0</v>
      </c>
      <c r="Q69" s="140">
        <v>0</v>
      </c>
      <c r="R69" s="140">
        <v>0</v>
      </c>
      <c r="S69" s="140">
        <v>0</v>
      </c>
      <c r="T69" s="140">
        <v>0</v>
      </c>
      <c r="U69" s="140">
        <v>0</v>
      </c>
      <c r="V69" s="140">
        <v>0</v>
      </c>
      <c r="W69" s="140">
        <v>0</v>
      </c>
      <c r="X69" s="140">
        <v>0</v>
      </c>
      <c r="Y69" s="140">
        <v>0</v>
      </c>
      <c r="Z69" s="140">
        <v>0</v>
      </c>
      <c r="AA69" s="140">
        <v>0</v>
      </c>
      <c r="AB69" s="140">
        <v>0</v>
      </c>
      <c r="AC69" s="140">
        <v>0</v>
      </c>
      <c r="AD69" s="140">
        <v>0</v>
      </c>
      <c r="AE69" s="140">
        <v>0</v>
      </c>
      <c r="AF69" s="140">
        <v>0</v>
      </c>
      <c r="AG69" s="140">
        <v>0</v>
      </c>
      <c r="AH69" s="140">
        <v>0</v>
      </c>
      <c r="AI69" s="140">
        <v>0</v>
      </c>
      <c r="AJ69" s="140">
        <v>0</v>
      </c>
      <c r="AK69" s="140">
        <v>0</v>
      </c>
      <c r="AL69" s="140">
        <v>0</v>
      </c>
      <c r="AM69" s="140">
        <v>0</v>
      </c>
      <c r="AN69" s="140">
        <v>0</v>
      </c>
      <c r="AO69" s="140">
        <v>0</v>
      </c>
      <c r="AP69" s="140">
        <v>0</v>
      </c>
      <c r="AQ69" s="140">
        <v>0</v>
      </c>
      <c r="AR69" s="140">
        <v>0</v>
      </c>
      <c r="AS69" s="140">
        <v>0</v>
      </c>
      <c r="AT69" s="140">
        <v>0</v>
      </c>
      <c r="AU69" s="140">
        <v>0</v>
      </c>
      <c r="AV69" s="140">
        <v>0</v>
      </c>
      <c r="AW69" s="140">
        <v>0</v>
      </c>
      <c r="AX69" s="140">
        <v>0</v>
      </c>
      <c r="AY69" s="140">
        <v>0</v>
      </c>
      <c r="AZ69" s="140">
        <v>0</v>
      </c>
      <c r="BA69" s="140">
        <v>0</v>
      </c>
      <c r="BB69" s="140">
        <v>0</v>
      </c>
      <c r="BC69" s="140">
        <v>0</v>
      </c>
      <c r="BD69" s="140">
        <v>0</v>
      </c>
      <c r="BE69" s="140">
        <v>0</v>
      </c>
      <c r="BF69" s="140">
        <v>0</v>
      </c>
      <c r="BG69" s="140">
        <v>0</v>
      </c>
      <c r="BH69" s="140">
        <v>0</v>
      </c>
      <c r="BI69" s="140">
        <v>0</v>
      </c>
      <c r="BJ69" s="140">
        <v>0</v>
      </c>
      <c r="BK69" s="140">
        <v>0</v>
      </c>
      <c r="BL69" s="140">
        <v>0</v>
      </c>
      <c r="BM69" s="140">
        <v>0</v>
      </c>
      <c r="BN69" s="140">
        <v>0</v>
      </c>
      <c r="BO69" s="140">
        <v>0</v>
      </c>
      <c r="BP69" s="140">
        <v>0</v>
      </c>
      <c r="BQ69" s="140">
        <v>0</v>
      </c>
      <c r="BR69" s="140">
        <v>0</v>
      </c>
      <c r="BS69" s="140">
        <v>0</v>
      </c>
      <c r="BT69" s="140">
        <v>0</v>
      </c>
      <c r="BU69" s="140">
        <v>0</v>
      </c>
    </row>
    <row r="70" spans="1:73" outlineLevel="1">
      <c r="A70" s="37"/>
      <c r="B70" s="37"/>
      <c r="C70" s="94" t="s">
        <v>263</v>
      </c>
      <c r="D70" s="8" t="s">
        <v>6</v>
      </c>
      <c r="E70" s="37"/>
      <c r="F70" s="37"/>
      <c r="G70" s="37"/>
      <c r="H70" s="37"/>
      <c r="I70" s="152">
        <v>1094451.9443906252</v>
      </c>
      <c r="J70" s="137">
        <v>5450</v>
      </c>
      <c r="K70" s="137">
        <v>5450</v>
      </c>
      <c r="L70" s="137">
        <v>5450</v>
      </c>
      <c r="M70" s="137">
        <v>5450</v>
      </c>
      <c r="N70" s="137">
        <v>5450</v>
      </c>
      <c r="O70" s="137">
        <v>5450</v>
      </c>
      <c r="P70" s="137">
        <v>5450</v>
      </c>
      <c r="Q70" s="137">
        <v>5450</v>
      </c>
      <c r="R70" s="137">
        <v>5450</v>
      </c>
      <c r="S70" s="137">
        <v>10450</v>
      </c>
      <c r="T70" s="137">
        <v>10599.999999999998</v>
      </c>
      <c r="U70" s="137">
        <v>11049.999999999998</v>
      </c>
      <c r="V70" s="137">
        <v>14818.749999999998</v>
      </c>
      <c r="W70" s="137">
        <v>14818.749999999998</v>
      </c>
      <c r="X70" s="137">
        <v>14818.749999999998</v>
      </c>
      <c r="Y70" s="137">
        <v>14818.749999999998</v>
      </c>
      <c r="Z70" s="137">
        <v>14818.749999999998</v>
      </c>
      <c r="AA70" s="137">
        <v>14818.749999999998</v>
      </c>
      <c r="AB70" s="137">
        <v>14818.749999999998</v>
      </c>
      <c r="AC70" s="137">
        <v>14818.749999999998</v>
      </c>
      <c r="AD70" s="137">
        <v>15718.749999999998</v>
      </c>
      <c r="AE70" s="137">
        <v>20793.749999999996</v>
      </c>
      <c r="AF70" s="137">
        <v>21040.968749999996</v>
      </c>
      <c r="AG70" s="137">
        <v>21040.968749999996</v>
      </c>
      <c r="AH70" s="137">
        <v>21040.968749999996</v>
      </c>
      <c r="AI70" s="137">
        <v>21040.968749999996</v>
      </c>
      <c r="AJ70" s="137">
        <v>21040.968749999996</v>
      </c>
      <c r="AK70" s="137">
        <v>21040.968749999996</v>
      </c>
      <c r="AL70" s="137">
        <v>21040.968749999996</v>
      </c>
      <c r="AM70" s="137">
        <v>21040.968749999996</v>
      </c>
      <c r="AN70" s="137">
        <v>21040.968749999996</v>
      </c>
      <c r="AO70" s="137">
        <v>21040.968749999996</v>
      </c>
      <c r="AP70" s="137">
        <v>21040.968749999996</v>
      </c>
      <c r="AQ70" s="137">
        <v>21040.968749999996</v>
      </c>
      <c r="AR70" s="137">
        <v>21291.707343749993</v>
      </c>
      <c r="AS70" s="137">
        <v>21291.707343749993</v>
      </c>
      <c r="AT70" s="137">
        <v>21291.707343749993</v>
      </c>
      <c r="AU70" s="137">
        <v>21291.707343749993</v>
      </c>
      <c r="AV70" s="137">
        <v>21291.707343749993</v>
      </c>
      <c r="AW70" s="137">
        <v>24675.291093749991</v>
      </c>
      <c r="AX70" s="137">
        <v>24675.291093749991</v>
      </c>
      <c r="AY70" s="137">
        <v>24675.291093749991</v>
      </c>
      <c r="AZ70" s="137">
        <v>24675.291093749991</v>
      </c>
      <c r="BA70" s="137">
        <v>24675.291093749991</v>
      </c>
      <c r="BB70" s="137">
        <v>24675.291093749991</v>
      </c>
      <c r="BC70" s="137">
        <v>24675.291093749991</v>
      </c>
      <c r="BD70" s="137">
        <v>24946.519305468741</v>
      </c>
      <c r="BE70" s="137">
        <v>24946.519305468741</v>
      </c>
      <c r="BF70" s="137">
        <v>24946.519305468741</v>
      </c>
      <c r="BG70" s="137">
        <v>24946.519305468741</v>
      </c>
      <c r="BH70" s="137">
        <v>24946.519305468741</v>
      </c>
      <c r="BI70" s="137">
        <v>24946.519305468741</v>
      </c>
      <c r="BJ70" s="137">
        <v>24946.519305468741</v>
      </c>
      <c r="BK70" s="137">
        <v>24946.519305468741</v>
      </c>
      <c r="BL70" s="137">
        <v>31747.522642968735</v>
      </c>
      <c r="BM70" s="137">
        <v>31747.522642968735</v>
      </c>
      <c r="BN70" s="137">
        <v>31747.522642968735</v>
      </c>
      <c r="BO70" s="137">
        <v>31747.522642968735</v>
      </c>
      <c r="BP70" s="137">
        <v>0</v>
      </c>
      <c r="BQ70" s="137">
        <v>0</v>
      </c>
      <c r="BR70" s="137">
        <v>0</v>
      </c>
      <c r="BS70" s="137">
        <v>0</v>
      </c>
      <c r="BT70" s="137">
        <v>0</v>
      </c>
      <c r="BU70" s="137">
        <v>0</v>
      </c>
    </row>
    <row r="71" spans="1:73" outlineLevel="1">
      <c r="A71" s="37"/>
      <c r="B71" s="37"/>
      <c r="C71" s="37"/>
      <c r="D71" s="297"/>
      <c r="E71" s="37"/>
      <c r="F71" s="37"/>
      <c r="G71" s="37"/>
      <c r="H71" s="37"/>
      <c r="I71" s="316"/>
      <c r="J71" s="316"/>
      <c r="K71" s="316"/>
      <c r="L71" s="316"/>
      <c r="M71" s="316"/>
      <c r="N71" s="316"/>
      <c r="O71" s="316"/>
      <c r="P71" s="316"/>
      <c r="Q71" s="316"/>
      <c r="R71" s="316"/>
      <c r="S71" s="316"/>
      <c r="T71" s="316"/>
      <c r="U71" s="316"/>
      <c r="V71" s="316"/>
      <c r="W71" s="316"/>
      <c r="X71" s="316"/>
      <c r="Y71" s="316"/>
      <c r="Z71" s="316"/>
      <c r="AA71" s="316"/>
      <c r="AB71" s="316"/>
      <c r="AC71" s="316"/>
      <c r="AD71" s="316"/>
      <c r="AE71" s="316"/>
      <c r="AF71" s="316"/>
      <c r="AG71" s="316"/>
      <c r="AH71" s="316"/>
      <c r="AI71" s="316"/>
      <c r="AJ71" s="316"/>
      <c r="AK71" s="316"/>
      <c r="AL71" s="316"/>
      <c r="AM71" s="316"/>
      <c r="AN71" s="316"/>
      <c r="AO71" s="316"/>
      <c r="AP71" s="316"/>
      <c r="AQ71" s="316"/>
      <c r="AR71" s="316"/>
      <c r="AS71" s="316"/>
      <c r="AT71" s="316"/>
      <c r="AU71" s="316"/>
      <c r="AV71" s="316"/>
      <c r="AW71" s="316"/>
      <c r="AX71" s="316"/>
      <c r="AY71" s="316"/>
      <c r="AZ71" s="316"/>
      <c r="BA71" s="316"/>
      <c r="BB71" s="316"/>
      <c r="BC71" s="316"/>
      <c r="BD71" s="316"/>
      <c r="BE71" s="316"/>
      <c r="BF71" s="316"/>
      <c r="BG71" s="316"/>
      <c r="BH71" s="316"/>
      <c r="BI71" s="316"/>
      <c r="BJ71" s="316"/>
      <c r="BK71" s="316"/>
      <c r="BL71" s="316"/>
      <c r="BM71" s="316"/>
      <c r="BN71" s="316"/>
      <c r="BO71" s="316"/>
      <c r="BP71" s="316"/>
      <c r="BQ71" s="316"/>
      <c r="BR71" s="316"/>
      <c r="BS71" s="316"/>
      <c r="BT71" s="316"/>
      <c r="BU71" s="316"/>
    </row>
    <row r="72" spans="1:73" ht="13.5" outlineLevel="1" thickBot="1">
      <c r="A72" s="37"/>
      <c r="B72" s="37"/>
      <c r="C72" s="94" t="s">
        <v>535</v>
      </c>
      <c r="D72" s="8" t="s">
        <v>6</v>
      </c>
      <c r="E72" s="37"/>
      <c r="F72" s="37"/>
      <c r="G72" s="37"/>
      <c r="H72" s="37"/>
      <c r="I72" s="152">
        <v>2206419.4903041674</v>
      </c>
      <c r="J72" s="267">
        <v>12116.666666666668</v>
      </c>
      <c r="K72" s="267">
        <v>12116.666666666668</v>
      </c>
      <c r="L72" s="267">
        <v>17116.666666666668</v>
      </c>
      <c r="M72" s="267">
        <v>17116.666666666668</v>
      </c>
      <c r="N72" s="267">
        <v>17116.666666666668</v>
      </c>
      <c r="O72" s="267">
        <v>17116.666666666668</v>
      </c>
      <c r="P72" s="267">
        <v>17116.666666666668</v>
      </c>
      <c r="Q72" s="267">
        <v>17116.666666666668</v>
      </c>
      <c r="R72" s="267">
        <v>17116.666666666668</v>
      </c>
      <c r="S72" s="267">
        <v>22116.666666666668</v>
      </c>
      <c r="T72" s="267">
        <v>22408.333333333328</v>
      </c>
      <c r="U72" s="267">
        <v>22858.333333333328</v>
      </c>
      <c r="V72" s="267">
        <v>26627.083333333328</v>
      </c>
      <c r="W72" s="267">
        <v>26627.083333333328</v>
      </c>
      <c r="X72" s="267">
        <v>26627.083333333328</v>
      </c>
      <c r="Y72" s="267">
        <v>26627.083333333328</v>
      </c>
      <c r="Z72" s="267">
        <v>32939.583333333328</v>
      </c>
      <c r="AA72" s="267">
        <v>32939.583333333328</v>
      </c>
      <c r="AB72" s="267">
        <v>32939.583333333328</v>
      </c>
      <c r="AC72" s="267">
        <v>32939.583333333328</v>
      </c>
      <c r="AD72" s="267">
        <v>33839.583333333328</v>
      </c>
      <c r="AE72" s="267">
        <v>38914.583333333328</v>
      </c>
      <c r="AF72" s="267">
        <v>39368.385416666664</v>
      </c>
      <c r="AG72" s="267">
        <v>39368.385416666664</v>
      </c>
      <c r="AH72" s="267">
        <v>39368.385416666664</v>
      </c>
      <c r="AI72" s="267">
        <v>44090.25</v>
      </c>
      <c r="AJ72" s="267">
        <v>44090.25</v>
      </c>
      <c r="AK72" s="267">
        <v>44090.25</v>
      </c>
      <c r="AL72" s="267">
        <v>44090.25</v>
      </c>
      <c r="AM72" s="267">
        <v>44090.25</v>
      </c>
      <c r="AN72" s="267">
        <v>44090.25</v>
      </c>
      <c r="AO72" s="267">
        <v>44090.25</v>
      </c>
      <c r="AP72" s="267">
        <v>44090.25</v>
      </c>
      <c r="AQ72" s="267">
        <v>44090.25</v>
      </c>
      <c r="AR72" s="267">
        <v>44620.846354166657</v>
      </c>
      <c r="AS72" s="267">
        <v>44620.846354166657</v>
      </c>
      <c r="AT72" s="267">
        <v>44620.846354166657</v>
      </c>
      <c r="AU72" s="267">
        <v>44620.846354166657</v>
      </c>
      <c r="AV72" s="267">
        <v>44620.846354166657</v>
      </c>
      <c r="AW72" s="267">
        <v>48004.430104166648</v>
      </c>
      <c r="AX72" s="267">
        <v>48004.430104166648</v>
      </c>
      <c r="AY72" s="267">
        <v>48004.430104166648</v>
      </c>
      <c r="AZ72" s="267">
        <v>48004.430104166648</v>
      </c>
      <c r="BA72" s="267">
        <v>48004.430104166648</v>
      </c>
      <c r="BB72" s="267">
        <v>48004.430104166648</v>
      </c>
      <c r="BC72" s="267">
        <v>48004.430104166648</v>
      </c>
      <c r="BD72" s="267">
        <v>48559.055128124986</v>
      </c>
      <c r="BE72" s="267">
        <v>48559.055128124986</v>
      </c>
      <c r="BF72" s="267">
        <v>48559.055128124986</v>
      </c>
      <c r="BG72" s="267">
        <v>48559.055128124986</v>
      </c>
      <c r="BH72" s="267">
        <v>48559.055128124986</v>
      </c>
      <c r="BI72" s="267">
        <v>48559.055128124986</v>
      </c>
      <c r="BJ72" s="267">
        <v>48559.055128124986</v>
      </c>
      <c r="BK72" s="267">
        <v>48559.055128124986</v>
      </c>
      <c r="BL72" s="267">
        <v>55360.058465624985</v>
      </c>
      <c r="BM72" s="267">
        <v>55360.058465624985</v>
      </c>
      <c r="BN72" s="267">
        <v>55360.058465624985</v>
      </c>
      <c r="BO72" s="267">
        <v>55360.058465624985</v>
      </c>
      <c r="BP72" s="267">
        <v>0</v>
      </c>
      <c r="BQ72" s="267">
        <v>0</v>
      </c>
      <c r="BR72" s="267">
        <v>0</v>
      </c>
      <c r="BS72" s="267">
        <v>0</v>
      </c>
      <c r="BT72" s="267">
        <v>0</v>
      </c>
      <c r="BU72" s="267">
        <v>0</v>
      </c>
    </row>
    <row r="73" spans="1:73" ht="13.5" thickTop="1">
      <c r="A73" s="37"/>
      <c r="B73" s="37"/>
      <c r="C73" s="37"/>
      <c r="D73" s="37"/>
      <c r="E73" s="37"/>
      <c r="F73" s="37"/>
      <c r="G73" s="37"/>
      <c r="H73" s="37"/>
      <c r="I73" s="316"/>
      <c r="J73" s="37"/>
      <c r="K73" s="37"/>
      <c r="L73" s="37"/>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132"/>
      <c r="BH73" s="132"/>
      <c r="BI73" s="132"/>
      <c r="BJ73" s="132"/>
      <c r="BK73" s="132"/>
      <c r="BL73" s="132"/>
      <c r="BM73" s="132"/>
      <c r="BN73" s="132"/>
      <c r="BO73" s="132"/>
      <c r="BP73" s="132"/>
      <c r="BQ73" s="132"/>
      <c r="BR73" s="132"/>
      <c r="BS73" s="132"/>
      <c r="BT73" s="132"/>
      <c r="BU73" s="132"/>
    </row>
    <row r="74" spans="1:73" ht="21.75" customHeight="1" thickBot="1">
      <c r="A74" s="158"/>
      <c r="B74" s="158"/>
      <c r="C74" s="158" t="s">
        <v>257</v>
      </c>
      <c r="D74" s="158"/>
      <c r="E74" s="158"/>
      <c r="F74" s="158"/>
      <c r="G74" s="158"/>
      <c r="H74" s="158"/>
      <c r="I74" s="158"/>
      <c r="J74" s="158"/>
      <c r="K74" s="158"/>
      <c r="L74" s="158"/>
      <c r="M74" s="158"/>
      <c r="N74" s="158"/>
      <c r="O74" s="158"/>
      <c r="P74" s="158"/>
      <c r="Q74" s="158"/>
      <c r="R74" s="158"/>
      <c r="S74" s="158"/>
      <c r="T74" s="158"/>
      <c r="U74" s="158"/>
      <c r="V74" s="158"/>
      <c r="W74" s="158"/>
      <c r="X74" s="158"/>
      <c r="Y74" s="158"/>
      <c r="Z74" s="158"/>
      <c r="AA74" s="158"/>
      <c r="AB74" s="158"/>
      <c r="AC74" s="158"/>
      <c r="AD74" s="158"/>
      <c r="AE74" s="158"/>
      <c r="AF74" s="158"/>
      <c r="AG74" s="158"/>
      <c r="AH74" s="158"/>
      <c r="AI74" s="158"/>
      <c r="AJ74" s="158"/>
      <c r="AK74" s="158"/>
      <c r="AL74" s="158"/>
      <c r="AM74" s="158"/>
      <c r="AN74" s="158"/>
      <c r="AO74" s="158"/>
      <c r="AP74" s="158"/>
      <c r="AQ74" s="158"/>
      <c r="AR74" s="158"/>
      <c r="AS74" s="158"/>
      <c r="AT74" s="158"/>
      <c r="AU74" s="158"/>
      <c r="AV74" s="158"/>
      <c r="AW74" s="158"/>
      <c r="AX74" s="158"/>
      <c r="AY74" s="158"/>
      <c r="AZ74" s="158"/>
      <c r="BA74" s="158"/>
      <c r="BB74" s="158"/>
      <c r="BC74" s="158"/>
      <c r="BD74" s="158"/>
      <c r="BE74" s="158"/>
      <c r="BF74" s="158"/>
      <c r="BG74" s="158"/>
      <c r="BH74" s="158"/>
      <c r="BI74" s="158"/>
      <c r="BJ74" s="158"/>
      <c r="BK74" s="158"/>
      <c r="BL74" s="158"/>
      <c r="BM74" s="158"/>
      <c r="BN74" s="158"/>
      <c r="BO74" s="158"/>
      <c r="BP74" s="158"/>
      <c r="BQ74" s="158"/>
      <c r="BR74" s="158"/>
      <c r="BS74" s="158"/>
      <c r="BT74" s="158"/>
      <c r="BU74" s="158"/>
    </row>
    <row r="75" spans="1:73" ht="10.5" customHeight="1" outlineLevel="1">
      <c r="A75" s="37"/>
      <c r="B75" s="37"/>
      <c r="C75" s="37"/>
      <c r="D75" s="37"/>
      <c r="E75" s="37"/>
      <c r="F75" s="37"/>
      <c r="G75" s="37"/>
      <c r="H75" s="37"/>
      <c r="I75" s="37"/>
      <c r="J75" s="37"/>
      <c r="K75" s="37"/>
      <c r="L75" s="37"/>
      <c r="M75" s="132"/>
      <c r="N75" s="132"/>
      <c r="O75" s="132"/>
      <c r="P75" s="132"/>
      <c r="Q75" s="132"/>
      <c r="R75" s="132"/>
      <c r="S75" s="132"/>
      <c r="T75" s="132"/>
      <c r="U75" s="100"/>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row>
    <row r="76" spans="1:73" ht="15.75" outlineLevel="1">
      <c r="A76" s="37"/>
      <c r="B76" s="37"/>
      <c r="C76" s="314" t="s">
        <v>555</v>
      </c>
      <c r="D76" s="297"/>
      <c r="E76" s="199"/>
      <c r="F76" s="296" t="s">
        <v>764</v>
      </c>
      <c r="H76" s="37"/>
      <c r="I76" s="37"/>
      <c r="J76" s="315"/>
      <c r="K76" s="37"/>
      <c r="L76" s="37"/>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row>
    <row r="77" spans="1:73" outlineLevel="1">
      <c r="A77" s="37"/>
      <c r="B77" s="37"/>
      <c r="C77" s="41" t="s">
        <v>556</v>
      </c>
      <c r="D77" s="8" t="s">
        <v>6</v>
      </c>
      <c r="E77" s="199"/>
      <c r="F77" s="109">
        <v>0.2</v>
      </c>
      <c r="H77" s="37"/>
      <c r="I77" s="152">
        <v>78949.413493333283</v>
      </c>
      <c r="J77" s="221">
        <v>1333.3333333333335</v>
      </c>
      <c r="K77" s="221">
        <v>1333.3333333333335</v>
      </c>
      <c r="L77" s="221">
        <v>1333.3333333333335</v>
      </c>
      <c r="M77" s="221">
        <v>1333.3333333333335</v>
      </c>
      <c r="N77" s="221">
        <v>1333.3333333333335</v>
      </c>
      <c r="O77" s="221">
        <v>1333.3333333333335</v>
      </c>
      <c r="P77" s="221">
        <v>1333.3333333333335</v>
      </c>
      <c r="Q77" s="221">
        <v>1333.3333333333335</v>
      </c>
      <c r="R77" s="221">
        <v>1333.3333333333335</v>
      </c>
      <c r="S77" s="221">
        <v>1333.3333333333335</v>
      </c>
      <c r="T77" s="221">
        <v>1346.6666666666667</v>
      </c>
      <c r="U77" s="221">
        <v>1346.6666666666667</v>
      </c>
      <c r="V77" s="221">
        <v>1346.6666666666667</v>
      </c>
      <c r="W77" s="221">
        <v>1346.6666666666667</v>
      </c>
      <c r="X77" s="221">
        <v>1346.6666666666667</v>
      </c>
      <c r="Y77" s="221">
        <v>1346.6666666666667</v>
      </c>
      <c r="Z77" s="221">
        <v>1346.6666666666667</v>
      </c>
      <c r="AA77" s="221">
        <v>1346.6666666666667</v>
      </c>
      <c r="AB77" s="221">
        <v>1346.6666666666667</v>
      </c>
      <c r="AC77" s="221">
        <v>1346.6666666666667</v>
      </c>
      <c r="AD77" s="221">
        <v>1346.6666666666667</v>
      </c>
      <c r="AE77" s="221">
        <v>1346.6666666666667</v>
      </c>
      <c r="AF77" s="221">
        <v>1360.1333333333334</v>
      </c>
      <c r="AG77" s="221">
        <v>1360.1333333333334</v>
      </c>
      <c r="AH77" s="221">
        <v>1360.1333333333334</v>
      </c>
      <c r="AI77" s="221">
        <v>1360.1333333333334</v>
      </c>
      <c r="AJ77" s="221">
        <v>1360.1333333333334</v>
      </c>
      <c r="AK77" s="221">
        <v>1360.1333333333334</v>
      </c>
      <c r="AL77" s="221">
        <v>1360.1333333333334</v>
      </c>
      <c r="AM77" s="221">
        <v>1360.1333333333334</v>
      </c>
      <c r="AN77" s="221">
        <v>1360.1333333333334</v>
      </c>
      <c r="AO77" s="221">
        <v>1360.1333333333334</v>
      </c>
      <c r="AP77" s="221">
        <v>1360.1333333333334</v>
      </c>
      <c r="AQ77" s="221">
        <v>1360.1333333333334</v>
      </c>
      <c r="AR77" s="221">
        <v>1373.7346666666667</v>
      </c>
      <c r="AS77" s="221">
        <v>1373.7346666666667</v>
      </c>
      <c r="AT77" s="221">
        <v>1373.7346666666667</v>
      </c>
      <c r="AU77" s="221">
        <v>1373.7346666666667</v>
      </c>
      <c r="AV77" s="221">
        <v>1373.7346666666667</v>
      </c>
      <c r="AW77" s="221">
        <v>1373.7346666666667</v>
      </c>
      <c r="AX77" s="221">
        <v>1373.7346666666667</v>
      </c>
      <c r="AY77" s="221">
        <v>1373.7346666666667</v>
      </c>
      <c r="AZ77" s="221">
        <v>1373.7346666666667</v>
      </c>
      <c r="BA77" s="221">
        <v>1373.7346666666667</v>
      </c>
      <c r="BB77" s="221">
        <v>1373.7346666666667</v>
      </c>
      <c r="BC77" s="221">
        <v>1373.7346666666667</v>
      </c>
      <c r="BD77" s="221">
        <v>1387.4720133333335</v>
      </c>
      <c r="BE77" s="221">
        <v>1387.4720133333335</v>
      </c>
      <c r="BF77" s="221">
        <v>1387.4720133333335</v>
      </c>
      <c r="BG77" s="221">
        <v>1387.4720133333335</v>
      </c>
      <c r="BH77" s="221">
        <v>1387.4720133333335</v>
      </c>
      <c r="BI77" s="221">
        <v>1387.4720133333335</v>
      </c>
      <c r="BJ77" s="221">
        <v>1387.4720133333335</v>
      </c>
      <c r="BK77" s="221">
        <v>1387.4720133333335</v>
      </c>
      <c r="BL77" s="221">
        <v>1387.4720133333335</v>
      </c>
      <c r="BM77" s="221">
        <v>1387.4720133333335</v>
      </c>
      <c r="BN77" s="221">
        <v>1387.4720133333335</v>
      </c>
      <c r="BO77" s="221">
        <v>1387.4720133333335</v>
      </c>
      <c r="BP77" s="221">
        <v>0</v>
      </c>
      <c r="BQ77" s="221">
        <v>0</v>
      </c>
      <c r="BR77" s="221">
        <v>0</v>
      </c>
      <c r="BS77" s="221">
        <v>0</v>
      </c>
      <c r="BT77" s="221">
        <v>0</v>
      </c>
      <c r="BU77" s="221">
        <v>0</v>
      </c>
    </row>
    <row r="78" spans="1:73" outlineLevel="1">
      <c r="A78" s="37"/>
      <c r="B78" s="37"/>
      <c r="C78" s="41" t="s">
        <v>557</v>
      </c>
      <c r="D78" s="8" t="s">
        <v>6</v>
      </c>
      <c r="E78" s="37"/>
      <c r="F78" s="109">
        <v>0.2</v>
      </c>
      <c r="G78" s="37"/>
      <c r="H78" s="37"/>
      <c r="I78" s="152">
        <v>53940.07514999999</v>
      </c>
      <c r="J78" s="221">
        <v>0</v>
      </c>
      <c r="K78" s="221">
        <v>0</v>
      </c>
      <c r="L78" s="221">
        <v>0</v>
      </c>
      <c r="M78" s="221">
        <v>0</v>
      </c>
      <c r="N78" s="221">
        <v>0</v>
      </c>
      <c r="O78" s="221">
        <v>0</v>
      </c>
      <c r="P78" s="221">
        <v>0</v>
      </c>
      <c r="Q78" s="221">
        <v>0</v>
      </c>
      <c r="R78" s="221">
        <v>0</v>
      </c>
      <c r="S78" s="221">
        <v>0</v>
      </c>
      <c r="T78" s="221">
        <v>0</v>
      </c>
      <c r="U78" s="221">
        <v>0</v>
      </c>
      <c r="V78" s="221">
        <v>0</v>
      </c>
      <c r="W78" s="221">
        <v>0</v>
      </c>
      <c r="X78" s="221">
        <v>0</v>
      </c>
      <c r="Y78" s="221">
        <v>0</v>
      </c>
      <c r="Z78" s="221">
        <v>1262.5</v>
      </c>
      <c r="AA78" s="221">
        <v>1262.5</v>
      </c>
      <c r="AB78" s="221">
        <v>1262.5</v>
      </c>
      <c r="AC78" s="221">
        <v>1262.5</v>
      </c>
      <c r="AD78" s="221">
        <v>1262.5</v>
      </c>
      <c r="AE78" s="221">
        <v>1262.5</v>
      </c>
      <c r="AF78" s="221">
        <v>1275.125</v>
      </c>
      <c r="AG78" s="221">
        <v>1275.125</v>
      </c>
      <c r="AH78" s="221">
        <v>1275.125</v>
      </c>
      <c r="AI78" s="221">
        <v>1275.125</v>
      </c>
      <c r="AJ78" s="221">
        <v>1275.125</v>
      </c>
      <c r="AK78" s="221">
        <v>1275.125</v>
      </c>
      <c r="AL78" s="221">
        <v>1275.125</v>
      </c>
      <c r="AM78" s="221">
        <v>1275.125</v>
      </c>
      <c r="AN78" s="221">
        <v>1275.125</v>
      </c>
      <c r="AO78" s="221">
        <v>1275.125</v>
      </c>
      <c r="AP78" s="221">
        <v>1275.125</v>
      </c>
      <c r="AQ78" s="221">
        <v>1275.125</v>
      </c>
      <c r="AR78" s="221">
        <v>1287.87625</v>
      </c>
      <c r="AS78" s="221">
        <v>1287.87625</v>
      </c>
      <c r="AT78" s="221">
        <v>1287.87625</v>
      </c>
      <c r="AU78" s="221">
        <v>1287.87625</v>
      </c>
      <c r="AV78" s="221">
        <v>1287.87625</v>
      </c>
      <c r="AW78" s="221">
        <v>1287.87625</v>
      </c>
      <c r="AX78" s="221">
        <v>1287.87625</v>
      </c>
      <c r="AY78" s="221">
        <v>1287.87625</v>
      </c>
      <c r="AZ78" s="221">
        <v>1287.87625</v>
      </c>
      <c r="BA78" s="221">
        <v>1287.87625</v>
      </c>
      <c r="BB78" s="221">
        <v>1287.87625</v>
      </c>
      <c r="BC78" s="221">
        <v>1287.87625</v>
      </c>
      <c r="BD78" s="221">
        <v>1300.7550125</v>
      </c>
      <c r="BE78" s="221">
        <v>1300.7550125</v>
      </c>
      <c r="BF78" s="221">
        <v>1300.7550125</v>
      </c>
      <c r="BG78" s="221">
        <v>1300.7550125</v>
      </c>
      <c r="BH78" s="221">
        <v>1300.7550125</v>
      </c>
      <c r="BI78" s="221">
        <v>1300.7550125</v>
      </c>
      <c r="BJ78" s="221">
        <v>1300.7550125</v>
      </c>
      <c r="BK78" s="221">
        <v>1300.7550125</v>
      </c>
      <c r="BL78" s="221">
        <v>1300.7550125</v>
      </c>
      <c r="BM78" s="221">
        <v>1300.7550125</v>
      </c>
      <c r="BN78" s="221">
        <v>1300.7550125</v>
      </c>
      <c r="BO78" s="221">
        <v>1300.7550125</v>
      </c>
      <c r="BP78" s="221">
        <v>0</v>
      </c>
      <c r="BQ78" s="221">
        <v>0</v>
      </c>
      <c r="BR78" s="221">
        <v>0</v>
      </c>
      <c r="BS78" s="221">
        <v>0</v>
      </c>
      <c r="BT78" s="221">
        <v>0</v>
      </c>
      <c r="BU78" s="221">
        <v>0</v>
      </c>
    </row>
    <row r="79" spans="1:73" outlineLevel="1">
      <c r="A79" s="37"/>
      <c r="B79" s="37"/>
      <c r="C79" s="41" t="s">
        <v>558</v>
      </c>
      <c r="D79" s="8" t="s">
        <v>6</v>
      </c>
      <c r="E79" s="37"/>
      <c r="F79" s="109">
        <v>0.25</v>
      </c>
      <c r="G79" s="37"/>
      <c r="H79" s="37"/>
      <c r="I79" s="152">
        <v>39596.021789843726</v>
      </c>
      <c r="J79" s="221">
        <v>0</v>
      </c>
      <c r="K79" s="221">
        <v>0</v>
      </c>
      <c r="L79" s="221">
        <v>0</v>
      </c>
      <c r="M79" s="221">
        <v>0</v>
      </c>
      <c r="N79" s="221">
        <v>0</v>
      </c>
      <c r="O79" s="221">
        <v>0</v>
      </c>
      <c r="P79" s="221">
        <v>0</v>
      </c>
      <c r="Q79" s="221">
        <v>0</v>
      </c>
      <c r="R79" s="221">
        <v>0</v>
      </c>
      <c r="S79" s="221">
        <v>0</v>
      </c>
      <c r="T79" s="221">
        <v>0</v>
      </c>
      <c r="U79" s="221">
        <v>0</v>
      </c>
      <c r="V79" s="221">
        <v>0</v>
      </c>
      <c r="W79" s="221">
        <v>0</v>
      </c>
      <c r="X79" s="221">
        <v>0</v>
      </c>
      <c r="Y79" s="221">
        <v>0</v>
      </c>
      <c r="Z79" s="221">
        <v>0</v>
      </c>
      <c r="AA79" s="221">
        <v>0</v>
      </c>
      <c r="AB79" s="221">
        <v>0</v>
      </c>
      <c r="AC79" s="221">
        <v>0</v>
      </c>
      <c r="AD79" s="221">
        <v>0</v>
      </c>
      <c r="AE79" s="221">
        <v>0</v>
      </c>
      <c r="AF79" s="221">
        <v>0</v>
      </c>
      <c r="AG79" s="221">
        <v>0</v>
      </c>
      <c r="AH79" s="221">
        <v>0</v>
      </c>
      <c r="AI79" s="221">
        <v>1180.466145833333</v>
      </c>
      <c r="AJ79" s="221">
        <v>1180.466145833333</v>
      </c>
      <c r="AK79" s="221">
        <v>1180.466145833333</v>
      </c>
      <c r="AL79" s="221">
        <v>1180.466145833333</v>
      </c>
      <c r="AM79" s="221">
        <v>1180.466145833333</v>
      </c>
      <c r="AN79" s="221">
        <v>1180.466145833333</v>
      </c>
      <c r="AO79" s="221">
        <v>1180.466145833333</v>
      </c>
      <c r="AP79" s="221">
        <v>1180.466145833333</v>
      </c>
      <c r="AQ79" s="221">
        <v>1180.466145833333</v>
      </c>
      <c r="AR79" s="221">
        <v>1198.1731380208328</v>
      </c>
      <c r="AS79" s="221">
        <v>1198.1731380208328</v>
      </c>
      <c r="AT79" s="221">
        <v>1198.1731380208328</v>
      </c>
      <c r="AU79" s="221">
        <v>1198.1731380208328</v>
      </c>
      <c r="AV79" s="221">
        <v>1198.1731380208328</v>
      </c>
      <c r="AW79" s="221">
        <v>1198.1731380208328</v>
      </c>
      <c r="AX79" s="221">
        <v>1198.1731380208328</v>
      </c>
      <c r="AY79" s="221">
        <v>1198.1731380208328</v>
      </c>
      <c r="AZ79" s="221">
        <v>1198.1731380208328</v>
      </c>
      <c r="BA79" s="221">
        <v>1198.1731380208328</v>
      </c>
      <c r="BB79" s="221">
        <v>1198.1731380208328</v>
      </c>
      <c r="BC79" s="221">
        <v>1198.1731380208328</v>
      </c>
      <c r="BD79" s="221">
        <v>1216.1457350911453</v>
      </c>
      <c r="BE79" s="221">
        <v>1216.1457350911453</v>
      </c>
      <c r="BF79" s="221">
        <v>1216.1457350911453</v>
      </c>
      <c r="BG79" s="221">
        <v>1216.1457350911453</v>
      </c>
      <c r="BH79" s="221">
        <v>1216.1457350911453</v>
      </c>
      <c r="BI79" s="221">
        <v>1216.1457350911453</v>
      </c>
      <c r="BJ79" s="221">
        <v>1216.1457350911453</v>
      </c>
      <c r="BK79" s="221">
        <v>1216.1457350911453</v>
      </c>
      <c r="BL79" s="221">
        <v>1216.1457350911453</v>
      </c>
      <c r="BM79" s="221">
        <v>1216.1457350911453</v>
      </c>
      <c r="BN79" s="221">
        <v>1216.1457350911453</v>
      </c>
      <c r="BO79" s="221">
        <v>1216.1457350911453</v>
      </c>
      <c r="BP79" s="221">
        <v>0</v>
      </c>
      <c r="BQ79" s="221">
        <v>0</v>
      </c>
      <c r="BR79" s="221">
        <v>0</v>
      </c>
      <c r="BS79" s="221">
        <v>0</v>
      </c>
      <c r="BT79" s="221">
        <v>0</v>
      </c>
      <c r="BU79" s="221">
        <v>0</v>
      </c>
    </row>
    <row r="80" spans="1:73" s="199" customFormat="1" outlineLevel="1">
      <c r="A80" s="37"/>
      <c r="B80" s="37"/>
      <c r="C80" s="41"/>
      <c r="D80" s="8"/>
      <c r="E80" s="37"/>
      <c r="F80" s="109">
        <v>0</v>
      </c>
      <c r="G80" s="37"/>
      <c r="H80" s="37"/>
      <c r="I80" s="152">
        <v>0</v>
      </c>
      <c r="J80" s="221">
        <v>0</v>
      </c>
      <c r="K80" s="221">
        <v>0</v>
      </c>
      <c r="L80" s="221">
        <v>0</v>
      </c>
      <c r="M80" s="221">
        <v>0</v>
      </c>
      <c r="N80" s="221">
        <v>0</v>
      </c>
      <c r="O80" s="221">
        <v>0</v>
      </c>
      <c r="P80" s="221">
        <v>0</v>
      </c>
      <c r="Q80" s="221">
        <v>0</v>
      </c>
      <c r="R80" s="221">
        <v>0</v>
      </c>
      <c r="S80" s="221">
        <v>0</v>
      </c>
      <c r="T80" s="221">
        <v>0</v>
      </c>
      <c r="U80" s="221">
        <v>0</v>
      </c>
      <c r="V80" s="221">
        <v>0</v>
      </c>
      <c r="W80" s="221">
        <v>0</v>
      </c>
      <c r="X80" s="221">
        <v>0</v>
      </c>
      <c r="Y80" s="221">
        <v>0</v>
      </c>
      <c r="Z80" s="221">
        <v>0</v>
      </c>
      <c r="AA80" s="221">
        <v>0</v>
      </c>
      <c r="AB80" s="221">
        <v>0</v>
      </c>
      <c r="AC80" s="221">
        <v>0</v>
      </c>
      <c r="AD80" s="221">
        <v>0</v>
      </c>
      <c r="AE80" s="221">
        <v>0</v>
      </c>
      <c r="AF80" s="221">
        <v>0</v>
      </c>
      <c r="AG80" s="221">
        <v>0</v>
      </c>
      <c r="AH80" s="221">
        <v>0</v>
      </c>
      <c r="AI80" s="221">
        <v>0</v>
      </c>
      <c r="AJ80" s="221">
        <v>0</v>
      </c>
      <c r="AK80" s="221">
        <v>0</v>
      </c>
      <c r="AL80" s="221">
        <v>0</v>
      </c>
      <c r="AM80" s="221">
        <v>0</v>
      </c>
      <c r="AN80" s="221">
        <v>0</v>
      </c>
      <c r="AO80" s="221">
        <v>0</v>
      </c>
      <c r="AP80" s="221">
        <v>0</v>
      </c>
      <c r="AQ80" s="221">
        <v>0</v>
      </c>
      <c r="AR80" s="221">
        <v>0</v>
      </c>
      <c r="AS80" s="221">
        <v>0</v>
      </c>
      <c r="AT80" s="221">
        <v>0</v>
      </c>
      <c r="AU80" s="221">
        <v>0</v>
      </c>
      <c r="AV80" s="221">
        <v>0</v>
      </c>
      <c r="AW80" s="221">
        <v>0</v>
      </c>
      <c r="AX80" s="221">
        <v>0</v>
      </c>
      <c r="AY80" s="221">
        <v>0</v>
      </c>
      <c r="AZ80" s="221">
        <v>0</v>
      </c>
      <c r="BA80" s="221">
        <v>0</v>
      </c>
      <c r="BB80" s="221">
        <v>0</v>
      </c>
      <c r="BC80" s="221">
        <v>0</v>
      </c>
      <c r="BD80" s="221">
        <v>0</v>
      </c>
      <c r="BE80" s="221">
        <v>0</v>
      </c>
      <c r="BF80" s="221">
        <v>0</v>
      </c>
      <c r="BG80" s="221">
        <v>0</v>
      </c>
      <c r="BH80" s="221">
        <v>0</v>
      </c>
      <c r="BI80" s="221">
        <v>0</v>
      </c>
      <c r="BJ80" s="221">
        <v>0</v>
      </c>
      <c r="BK80" s="221">
        <v>0</v>
      </c>
      <c r="BL80" s="221">
        <v>0</v>
      </c>
      <c r="BM80" s="221">
        <v>0</v>
      </c>
      <c r="BN80" s="221">
        <v>0</v>
      </c>
      <c r="BO80" s="221">
        <v>0</v>
      </c>
      <c r="BP80" s="221">
        <v>0</v>
      </c>
      <c r="BQ80" s="221">
        <v>0</v>
      </c>
      <c r="BR80" s="221">
        <v>0</v>
      </c>
      <c r="BS80" s="221">
        <v>0</v>
      </c>
      <c r="BT80" s="221">
        <v>0</v>
      </c>
      <c r="BU80" s="221">
        <v>0</v>
      </c>
    </row>
    <row r="81" spans="1:73" s="199" customFormat="1" outlineLevel="1">
      <c r="A81" s="37"/>
      <c r="B81" s="37"/>
      <c r="C81" s="41"/>
      <c r="D81" s="8"/>
      <c r="E81" s="37"/>
      <c r="F81" s="109">
        <v>0</v>
      </c>
      <c r="G81" s="37"/>
      <c r="H81" s="37"/>
      <c r="I81" s="152">
        <v>0</v>
      </c>
      <c r="J81" s="221">
        <v>0</v>
      </c>
      <c r="K81" s="221">
        <v>0</v>
      </c>
      <c r="L81" s="221">
        <v>0</v>
      </c>
      <c r="M81" s="221">
        <v>0</v>
      </c>
      <c r="N81" s="221">
        <v>0</v>
      </c>
      <c r="O81" s="221">
        <v>0</v>
      </c>
      <c r="P81" s="221">
        <v>0</v>
      </c>
      <c r="Q81" s="221">
        <v>0</v>
      </c>
      <c r="R81" s="221">
        <v>0</v>
      </c>
      <c r="S81" s="221">
        <v>0</v>
      </c>
      <c r="T81" s="221">
        <v>0</v>
      </c>
      <c r="U81" s="221">
        <v>0</v>
      </c>
      <c r="V81" s="221">
        <v>0</v>
      </c>
      <c r="W81" s="221">
        <v>0</v>
      </c>
      <c r="X81" s="221">
        <v>0</v>
      </c>
      <c r="Y81" s="221">
        <v>0</v>
      </c>
      <c r="Z81" s="221">
        <v>0</v>
      </c>
      <c r="AA81" s="221">
        <v>0</v>
      </c>
      <c r="AB81" s="221">
        <v>0</v>
      </c>
      <c r="AC81" s="221">
        <v>0</v>
      </c>
      <c r="AD81" s="221">
        <v>0</v>
      </c>
      <c r="AE81" s="221">
        <v>0</v>
      </c>
      <c r="AF81" s="221">
        <v>0</v>
      </c>
      <c r="AG81" s="221">
        <v>0</v>
      </c>
      <c r="AH81" s="221">
        <v>0</v>
      </c>
      <c r="AI81" s="221">
        <v>0</v>
      </c>
      <c r="AJ81" s="221">
        <v>0</v>
      </c>
      <c r="AK81" s="221">
        <v>0</v>
      </c>
      <c r="AL81" s="221">
        <v>0</v>
      </c>
      <c r="AM81" s="221">
        <v>0</v>
      </c>
      <c r="AN81" s="221">
        <v>0</v>
      </c>
      <c r="AO81" s="221">
        <v>0</v>
      </c>
      <c r="AP81" s="221">
        <v>0</v>
      </c>
      <c r="AQ81" s="221">
        <v>0</v>
      </c>
      <c r="AR81" s="221">
        <v>0</v>
      </c>
      <c r="AS81" s="221">
        <v>0</v>
      </c>
      <c r="AT81" s="221">
        <v>0</v>
      </c>
      <c r="AU81" s="221">
        <v>0</v>
      </c>
      <c r="AV81" s="221">
        <v>0</v>
      </c>
      <c r="AW81" s="221">
        <v>0</v>
      </c>
      <c r="AX81" s="221">
        <v>0</v>
      </c>
      <c r="AY81" s="221">
        <v>0</v>
      </c>
      <c r="AZ81" s="221">
        <v>0</v>
      </c>
      <c r="BA81" s="221">
        <v>0</v>
      </c>
      <c r="BB81" s="221">
        <v>0</v>
      </c>
      <c r="BC81" s="221">
        <v>0</v>
      </c>
      <c r="BD81" s="221">
        <v>0</v>
      </c>
      <c r="BE81" s="221">
        <v>0</v>
      </c>
      <c r="BF81" s="221">
        <v>0</v>
      </c>
      <c r="BG81" s="221">
        <v>0</v>
      </c>
      <c r="BH81" s="221">
        <v>0</v>
      </c>
      <c r="BI81" s="221">
        <v>0</v>
      </c>
      <c r="BJ81" s="221">
        <v>0</v>
      </c>
      <c r="BK81" s="221">
        <v>0</v>
      </c>
      <c r="BL81" s="221">
        <v>0</v>
      </c>
      <c r="BM81" s="221">
        <v>0</v>
      </c>
      <c r="BN81" s="221">
        <v>0</v>
      </c>
      <c r="BO81" s="221">
        <v>0</v>
      </c>
      <c r="BP81" s="221">
        <v>0</v>
      </c>
      <c r="BQ81" s="221">
        <v>0</v>
      </c>
      <c r="BR81" s="221">
        <v>0</v>
      </c>
      <c r="BS81" s="221">
        <v>0</v>
      </c>
      <c r="BT81" s="221">
        <v>0</v>
      </c>
      <c r="BU81" s="221">
        <v>0</v>
      </c>
    </row>
    <row r="82" spans="1:73" outlineLevel="1">
      <c r="A82" s="37"/>
      <c r="B82" s="37"/>
      <c r="C82" s="41" t="s">
        <v>812</v>
      </c>
      <c r="D82" s="8" t="s">
        <v>6</v>
      </c>
      <c r="E82" s="37"/>
      <c r="F82" s="109">
        <v>0</v>
      </c>
      <c r="G82" s="37"/>
      <c r="H82" s="37"/>
      <c r="I82" s="152">
        <v>0</v>
      </c>
      <c r="J82" s="221">
        <v>0</v>
      </c>
      <c r="K82" s="221">
        <v>0</v>
      </c>
      <c r="L82" s="221">
        <v>0</v>
      </c>
      <c r="M82" s="221">
        <v>0</v>
      </c>
      <c r="N82" s="221">
        <v>0</v>
      </c>
      <c r="O82" s="221">
        <v>0</v>
      </c>
      <c r="P82" s="221">
        <v>0</v>
      </c>
      <c r="Q82" s="221">
        <v>0</v>
      </c>
      <c r="R82" s="221">
        <v>0</v>
      </c>
      <c r="S82" s="221">
        <v>0</v>
      </c>
      <c r="T82" s="221">
        <v>0</v>
      </c>
      <c r="U82" s="221">
        <v>0</v>
      </c>
      <c r="V82" s="221">
        <v>0</v>
      </c>
      <c r="W82" s="221">
        <v>0</v>
      </c>
      <c r="X82" s="221">
        <v>0</v>
      </c>
      <c r="Y82" s="221">
        <v>0</v>
      </c>
      <c r="Z82" s="221">
        <v>0</v>
      </c>
      <c r="AA82" s="221">
        <v>0</v>
      </c>
      <c r="AB82" s="221">
        <v>0</v>
      </c>
      <c r="AC82" s="221">
        <v>0</v>
      </c>
      <c r="AD82" s="221">
        <v>0</v>
      </c>
      <c r="AE82" s="221">
        <v>0</v>
      </c>
      <c r="AF82" s="221">
        <v>0</v>
      </c>
      <c r="AG82" s="221">
        <v>0</v>
      </c>
      <c r="AH82" s="221">
        <v>0</v>
      </c>
      <c r="AI82" s="221">
        <v>0</v>
      </c>
      <c r="AJ82" s="221">
        <v>0</v>
      </c>
      <c r="AK82" s="221">
        <v>0</v>
      </c>
      <c r="AL82" s="221">
        <v>0</v>
      </c>
      <c r="AM82" s="221">
        <v>0</v>
      </c>
      <c r="AN82" s="221">
        <v>0</v>
      </c>
      <c r="AO82" s="221">
        <v>0</v>
      </c>
      <c r="AP82" s="221">
        <v>0</v>
      </c>
      <c r="AQ82" s="221">
        <v>0</v>
      </c>
      <c r="AR82" s="221">
        <v>0</v>
      </c>
      <c r="AS82" s="221">
        <v>0</v>
      </c>
      <c r="AT82" s="221">
        <v>0</v>
      </c>
      <c r="AU82" s="221">
        <v>0</v>
      </c>
      <c r="AV82" s="221">
        <v>0</v>
      </c>
      <c r="AW82" s="221">
        <v>0</v>
      </c>
      <c r="AX82" s="221">
        <v>0</v>
      </c>
      <c r="AY82" s="221">
        <v>0</v>
      </c>
      <c r="AZ82" s="221">
        <v>0</v>
      </c>
      <c r="BA82" s="221">
        <v>0</v>
      </c>
      <c r="BB82" s="221">
        <v>0</v>
      </c>
      <c r="BC82" s="221">
        <v>0</v>
      </c>
      <c r="BD82" s="221">
        <v>0</v>
      </c>
      <c r="BE82" s="221">
        <v>0</v>
      </c>
      <c r="BF82" s="221">
        <v>0</v>
      </c>
      <c r="BG82" s="221">
        <v>0</v>
      </c>
      <c r="BH82" s="221">
        <v>0</v>
      </c>
      <c r="BI82" s="221">
        <v>0</v>
      </c>
      <c r="BJ82" s="221">
        <v>0</v>
      </c>
      <c r="BK82" s="221">
        <v>0</v>
      </c>
      <c r="BL82" s="221">
        <v>0</v>
      </c>
      <c r="BM82" s="221">
        <v>0</v>
      </c>
      <c r="BN82" s="221">
        <v>0</v>
      </c>
      <c r="BO82" s="221">
        <v>0</v>
      </c>
      <c r="BP82" s="221">
        <v>0</v>
      </c>
      <c r="BQ82" s="221">
        <v>0</v>
      </c>
      <c r="BR82" s="221">
        <v>0</v>
      </c>
      <c r="BS82" s="221">
        <v>0</v>
      </c>
      <c r="BT82" s="221">
        <v>0</v>
      </c>
      <c r="BU82" s="221">
        <v>0</v>
      </c>
    </row>
    <row r="83" spans="1:73" outlineLevel="1">
      <c r="A83" s="37"/>
      <c r="B83" s="37"/>
      <c r="C83" s="94" t="s">
        <v>263</v>
      </c>
      <c r="D83" s="8" t="s">
        <v>6</v>
      </c>
      <c r="E83" s="37"/>
      <c r="F83" s="37"/>
      <c r="G83" s="37"/>
      <c r="H83" s="37"/>
      <c r="I83" s="152">
        <v>172485.51043317703</v>
      </c>
      <c r="J83" s="224">
        <v>1333.3333333333335</v>
      </c>
      <c r="K83" s="224">
        <v>1333.3333333333335</v>
      </c>
      <c r="L83" s="224">
        <v>1333.3333333333335</v>
      </c>
      <c r="M83" s="224">
        <v>1333.3333333333335</v>
      </c>
      <c r="N83" s="224">
        <v>1333.3333333333335</v>
      </c>
      <c r="O83" s="224">
        <v>1333.3333333333335</v>
      </c>
      <c r="P83" s="224">
        <v>1333.3333333333335</v>
      </c>
      <c r="Q83" s="224">
        <v>1333.3333333333335</v>
      </c>
      <c r="R83" s="224">
        <v>1333.3333333333335</v>
      </c>
      <c r="S83" s="224">
        <v>1333.3333333333335</v>
      </c>
      <c r="T83" s="224">
        <v>1346.6666666666667</v>
      </c>
      <c r="U83" s="224">
        <v>1346.6666666666667</v>
      </c>
      <c r="V83" s="224">
        <v>1346.6666666666667</v>
      </c>
      <c r="W83" s="224">
        <v>1346.6666666666667</v>
      </c>
      <c r="X83" s="224">
        <v>1346.6666666666667</v>
      </c>
      <c r="Y83" s="224">
        <v>1346.6666666666667</v>
      </c>
      <c r="Z83" s="224">
        <v>2609.166666666667</v>
      </c>
      <c r="AA83" s="224">
        <v>2609.166666666667</v>
      </c>
      <c r="AB83" s="224">
        <v>2609.166666666667</v>
      </c>
      <c r="AC83" s="224">
        <v>2609.166666666667</v>
      </c>
      <c r="AD83" s="224">
        <v>2609.166666666667</v>
      </c>
      <c r="AE83" s="224">
        <v>2609.166666666667</v>
      </c>
      <c r="AF83" s="224">
        <v>2635.2583333333332</v>
      </c>
      <c r="AG83" s="224">
        <v>2635.2583333333332</v>
      </c>
      <c r="AH83" s="224">
        <v>2635.2583333333332</v>
      </c>
      <c r="AI83" s="224">
        <v>3815.7244791666662</v>
      </c>
      <c r="AJ83" s="224">
        <v>3815.7244791666662</v>
      </c>
      <c r="AK83" s="224">
        <v>3815.7244791666662</v>
      </c>
      <c r="AL83" s="224">
        <v>3815.7244791666662</v>
      </c>
      <c r="AM83" s="224">
        <v>3815.7244791666662</v>
      </c>
      <c r="AN83" s="224">
        <v>3815.7244791666662</v>
      </c>
      <c r="AO83" s="224">
        <v>3815.7244791666662</v>
      </c>
      <c r="AP83" s="224">
        <v>3815.7244791666662</v>
      </c>
      <c r="AQ83" s="224">
        <v>3815.7244791666662</v>
      </c>
      <c r="AR83" s="224">
        <v>3859.7840546874995</v>
      </c>
      <c r="AS83" s="224">
        <v>3859.7840546874995</v>
      </c>
      <c r="AT83" s="224">
        <v>3859.7840546874995</v>
      </c>
      <c r="AU83" s="224">
        <v>3859.7840546874995</v>
      </c>
      <c r="AV83" s="224">
        <v>3859.7840546874995</v>
      </c>
      <c r="AW83" s="224">
        <v>3859.7840546874995</v>
      </c>
      <c r="AX83" s="224">
        <v>3859.7840546874995</v>
      </c>
      <c r="AY83" s="224">
        <v>3859.7840546874995</v>
      </c>
      <c r="AZ83" s="224">
        <v>3859.7840546874995</v>
      </c>
      <c r="BA83" s="224">
        <v>3859.7840546874995</v>
      </c>
      <c r="BB83" s="224">
        <v>3859.7840546874995</v>
      </c>
      <c r="BC83" s="224">
        <v>3859.7840546874995</v>
      </c>
      <c r="BD83" s="224">
        <v>3904.3727609244788</v>
      </c>
      <c r="BE83" s="224">
        <v>3904.3727609244788</v>
      </c>
      <c r="BF83" s="224">
        <v>3904.3727609244788</v>
      </c>
      <c r="BG83" s="224">
        <v>3904.3727609244788</v>
      </c>
      <c r="BH83" s="224">
        <v>3904.3727609244788</v>
      </c>
      <c r="BI83" s="224">
        <v>3904.3727609244788</v>
      </c>
      <c r="BJ83" s="224">
        <v>3904.3727609244788</v>
      </c>
      <c r="BK83" s="224">
        <v>3904.3727609244788</v>
      </c>
      <c r="BL83" s="224">
        <v>3904.3727609244788</v>
      </c>
      <c r="BM83" s="224">
        <v>3904.3727609244788</v>
      </c>
      <c r="BN83" s="224">
        <v>3904.3727609244788</v>
      </c>
      <c r="BO83" s="224">
        <v>3904.3727609244788</v>
      </c>
      <c r="BP83" s="224">
        <v>0</v>
      </c>
      <c r="BQ83" s="224">
        <v>0</v>
      </c>
      <c r="BR83" s="224">
        <v>0</v>
      </c>
      <c r="BS83" s="224">
        <v>0</v>
      </c>
      <c r="BT83" s="224">
        <v>0</v>
      </c>
      <c r="BU83" s="224">
        <v>0</v>
      </c>
    </row>
    <row r="84" spans="1:73" outlineLevel="1">
      <c r="A84" s="37"/>
      <c r="B84" s="37"/>
      <c r="C84" s="243"/>
      <c r="D84" s="297"/>
      <c r="E84" s="37"/>
      <c r="F84" s="37"/>
      <c r="G84" s="37"/>
      <c r="H84" s="37"/>
      <c r="I84" s="316"/>
      <c r="J84" s="316"/>
      <c r="K84" s="316"/>
      <c r="L84" s="316"/>
      <c r="M84" s="316"/>
      <c r="N84" s="316"/>
      <c r="O84" s="316"/>
      <c r="P84" s="316"/>
      <c r="Q84" s="316"/>
      <c r="R84" s="316"/>
      <c r="S84" s="316"/>
      <c r="T84" s="316"/>
      <c r="U84" s="316"/>
      <c r="V84" s="316"/>
      <c r="W84" s="316"/>
      <c r="X84" s="316"/>
      <c r="Y84" s="316"/>
      <c r="Z84" s="316"/>
      <c r="AA84" s="316"/>
      <c r="AB84" s="316"/>
      <c r="AC84" s="316"/>
      <c r="AD84" s="316"/>
      <c r="AE84" s="316"/>
      <c r="AF84" s="316"/>
      <c r="AG84" s="316"/>
      <c r="AH84" s="316"/>
      <c r="AI84" s="316"/>
      <c r="AJ84" s="316"/>
      <c r="AK84" s="316"/>
      <c r="AL84" s="316"/>
      <c r="AM84" s="316"/>
      <c r="AN84" s="316"/>
      <c r="AO84" s="316"/>
      <c r="AP84" s="316"/>
      <c r="AQ84" s="316"/>
      <c r="AR84" s="316"/>
      <c r="AS84" s="316"/>
      <c r="AT84" s="316"/>
      <c r="AU84" s="316"/>
      <c r="AV84" s="316"/>
      <c r="AW84" s="316"/>
      <c r="AX84" s="316"/>
      <c r="AY84" s="316"/>
      <c r="AZ84" s="316"/>
      <c r="BA84" s="316"/>
      <c r="BB84" s="316"/>
      <c r="BC84" s="316"/>
      <c r="BD84" s="316"/>
      <c r="BE84" s="316"/>
      <c r="BF84" s="316"/>
      <c r="BG84" s="316"/>
      <c r="BH84" s="316"/>
      <c r="BI84" s="316"/>
      <c r="BJ84" s="316"/>
      <c r="BK84" s="316"/>
      <c r="BL84" s="316"/>
      <c r="BM84" s="316"/>
      <c r="BN84" s="316"/>
      <c r="BO84" s="316"/>
      <c r="BP84" s="316"/>
      <c r="BQ84" s="316"/>
      <c r="BR84" s="316"/>
      <c r="BS84" s="316"/>
      <c r="BT84" s="316"/>
      <c r="BU84" s="316"/>
    </row>
    <row r="85" spans="1:73" ht="15.75" outlineLevel="1">
      <c r="A85" s="37"/>
      <c r="B85" s="37"/>
      <c r="C85" s="314" t="s">
        <v>554</v>
      </c>
      <c r="D85" s="297"/>
      <c r="E85" s="37"/>
      <c r="F85" s="296" t="s">
        <v>764</v>
      </c>
      <c r="G85" s="37"/>
      <c r="H85" s="37"/>
      <c r="I85" s="316"/>
      <c r="J85" s="316"/>
      <c r="K85" s="316"/>
      <c r="L85" s="316"/>
      <c r="M85" s="316"/>
      <c r="N85" s="316"/>
      <c r="O85" s="316"/>
      <c r="P85" s="316"/>
      <c r="Q85" s="316"/>
      <c r="R85" s="316"/>
      <c r="S85" s="316"/>
      <c r="T85" s="316"/>
      <c r="U85" s="316"/>
      <c r="V85" s="316"/>
      <c r="W85" s="316"/>
      <c r="X85" s="316"/>
      <c r="Y85" s="316"/>
      <c r="Z85" s="316"/>
      <c r="AA85" s="316"/>
      <c r="AB85" s="316"/>
      <c r="AC85" s="316"/>
      <c r="AD85" s="316"/>
      <c r="AE85" s="316"/>
      <c r="AF85" s="316"/>
      <c r="AG85" s="316"/>
      <c r="AH85" s="316"/>
      <c r="AI85" s="316"/>
      <c r="AJ85" s="316"/>
      <c r="AK85" s="316"/>
      <c r="AL85" s="316"/>
      <c r="AM85" s="316"/>
      <c r="AN85" s="316"/>
      <c r="AO85" s="316"/>
      <c r="AP85" s="316"/>
      <c r="AQ85" s="316"/>
      <c r="AR85" s="316"/>
      <c r="AS85" s="316"/>
      <c r="AT85" s="316"/>
      <c r="AU85" s="316"/>
      <c r="AV85" s="316"/>
      <c r="AW85" s="316"/>
      <c r="AX85" s="316"/>
      <c r="AY85" s="316"/>
      <c r="AZ85" s="316"/>
      <c r="BA85" s="316"/>
      <c r="BB85" s="316"/>
      <c r="BC85" s="316"/>
      <c r="BD85" s="316"/>
      <c r="BE85" s="316"/>
      <c r="BF85" s="316"/>
      <c r="BG85" s="316"/>
      <c r="BH85" s="316"/>
      <c r="BI85" s="316"/>
      <c r="BJ85" s="316"/>
      <c r="BK85" s="316"/>
      <c r="BL85" s="316"/>
      <c r="BM85" s="316"/>
      <c r="BN85" s="316"/>
      <c r="BO85" s="316"/>
      <c r="BP85" s="316"/>
      <c r="BQ85" s="316"/>
      <c r="BR85" s="316"/>
      <c r="BS85" s="316"/>
      <c r="BT85" s="316"/>
      <c r="BU85" s="316"/>
    </row>
    <row r="86" spans="1:73" outlineLevel="1">
      <c r="A86" s="37"/>
      <c r="B86" s="37"/>
      <c r="C86" s="41" t="s">
        <v>560</v>
      </c>
      <c r="D86" s="8" t="s">
        <v>6</v>
      </c>
      <c r="E86" s="37"/>
      <c r="F86" s="109">
        <v>0.2</v>
      </c>
      <c r="G86" s="37"/>
      <c r="H86" s="37"/>
      <c r="I86" s="152">
        <v>149316.60932250004</v>
      </c>
      <c r="J86" s="221">
        <v>1000</v>
      </c>
      <c r="K86" s="221">
        <v>1000</v>
      </c>
      <c r="L86" s="221">
        <v>1000</v>
      </c>
      <c r="M86" s="221">
        <v>1000</v>
      </c>
      <c r="N86" s="221">
        <v>1000</v>
      </c>
      <c r="O86" s="221">
        <v>1000</v>
      </c>
      <c r="P86" s="221">
        <v>1000</v>
      </c>
      <c r="Q86" s="221">
        <v>1000</v>
      </c>
      <c r="R86" s="221">
        <v>1000</v>
      </c>
      <c r="S86" s="221">
        <v>2000</v>
      </c>
      <c r="T86" s="221">
        <v>2029.9999999999998</v>
      </c>
      <c r="U86" s="221">
        <v>2029.9999999999998</v>
      </c>
      <c r="V86" s="221">
        <v>2029.9999999999998</v>
      </c>
      <c r="W86" s="221">
        <v>2029.9999999999998</v>
      </c>
      <c r="X86" s="221">
        <v>2029.9999999999998</v>
      </c>
      <c r="Y86" s="221">
        <v>2029.9999999999998</v>
      </c>
      <c r="Z86" s="221">
        <v>2029.9999999999998</v>
      </c>
      <c r="AA86" s="221">
        <v>2029.9999999999998</v>
      </c>
      <c r="AB86" s="221">
        <v>2029.9999999999998</v>
      </c>
      <c r="AC86" s="221">
        <v>2029.9999999999998</v>
      </c>
      <c r="AD86" s="221">
        <v>2029.9999999999998</v>
      </c>
      <c r="AE86" s="221">
        <v>3044.9999999999995</v>
      </c>
      <c r="AF86" s="221">
        <v>3090.6749999999993</v>
      </c>
      <c r="AG86" s="221">
        <v>3090.6749999999993</v>
      </c>
      <c r="AH86" s="221">
        <v>3090.6749999999993</v>
      </c>
      <c r="AI86" s="221">
        <v>3090.6749999999993</v>
      </c>
      <c r="AJ86" s="221">
        <v>3090.6749999999993</v>
      </c>
      <c r="AK86" s="221">
        <v>3090.6749999999993</v>
      </c>
      <c r="AL86" s="221">
        <v>3090.6749999999993</v>
      </c>
      <c r="AM86" s="221">
        <v>3090.6749999999993</v>
      </c>
      <c r="AN86" s="221">
        <v>3090.6749999999993</v>
      </c>
      <c r="AO86" s="221">
        <v>3090.6749999999993</v>
      </c>
      <c r="AP86" s="221">
        <v>3090.6749999999993</v>
      </c>
      <c r="AQ86" s="221">
        <v>3090.6749999999993</v>
      </c>
      <c r="AR86" s="221">
        <v>3137.0351249999994</v>
      </c>
      <c r="AS86" s="221">
        <v>3137.0351249999994</v>
      </c>
      <c r="AT86" s="221">
        <v>3137.0351249999994</v>
      </c>
      <c r="AU86" s="221">
        <v>3137.0351249999994</v>
      </c>
      <c r="AV86" s="221">
        <v>3137.0351249999994</v>
      </c>
      <c r="AW86" s="221">
        <v>3137.0351249999994</v>
      </c>
      <c r="AX86" s="221">
        <v>3137.0351249999994</v>
      </c>
      <c r="AY86" s="221">
        <v>3137.0351249999994</v>
      </c>
      <c r="AZ86" s="221">
        <v>3137.0351249999994</v>
      </c>
      <c r="BA86" s="221">
        <v>3137.0351249999994</v>
      </c>
      <c r="BB86" s="221">
        <v>3137.0351249999994</v>
      </c>
      <c r="BC86" s="221">
        <v>3137.0351249999994</v>
      </c>
      <c r="BD86" s="221">
        <v>3184.0906518749989</v>
      </c>
      <c r="BE86" s="221">
        <v>3184.0906518749989</v>
      </c>
      <c r="BF86" s="221">
        <v>3184.0906518749989</v>
      </c>
      <c r="BG86" s="221">
        <v>3184.0906518749989</v>
      </c>
      <c r="BH86" s="221">
        <v>3184.0906518749989</v>
      </c>
      <c r="BI86" s="221">
        <v>3184.0906518749989</v>
      </c>
      <c r="BJ86" s="221">
        <v>3184.0906518749989</v>
      </c>
      <c r="BK86" s="221">
        <v>3184.0906518749989</v>
      </c>
      <c r="BL86" s="221">
        <v>3184.0906518749989</v>
      </c>
      <c r="BM86" s="221">
        <v>3184.0906518749989</v>
      </c>
      <c r="BN86" s="221">
        <v>3184.0906518749989</v>
      </c>
      <c r="BO86" s="221">
        <v>3184.0906518749989</v>
      </c>
      <c r="BP86" s="221">
        <v>0</v>
      </c>
      <c r="BQ86" s="221">
        <v>0</v>
      </c>
      <c r="BR86" s="221">
        <v>0</v>
      </c>
      <c r="BS86" s="221">
        <v>0</v>
      </c>
      <c r="BT86" s="221">
        <v>0</v>
      </c>
      <c r="BU86" s="221">
        <v>0</v>
      </c>
    </row>
    <row r="87" spans="1:73" outlineLevel="1">
      <c r="A87" s="37"/>
      <c r="B87" s="37"/>
      <c r="C87" s="41" t="s">
        <v>561</v>
      </c>
      <c r="D87" s="8" t="s">
        <v>6</v>
      </c>
      <c r="E87" s="37"/>
      <c r="F87" s="109">
        <v>0.2</v>
      </c>
      <c r="G87" s="37"/>
      <c r="H87" s="37"/>
      <c r="I87" s="152">
        <v>34944.755630624968</v>
      </c>
      <c r="J87" s="221">
        <v>0</v>
      </c>
      <c r="K87" s="221">
        <v>0</v>
      </c>
      <c r="L87" s="221">
        <v>0</v>
      </c>
      <c r="M87" s="221">
        <v>0</v>
      </c>
      <c r="N87" s="221">
        <v>0</v>
      </c>
      <c r="O87" s="221">
        <v>0</v>
      </c>
      <c r="P87" s="221">
        <v>0</v>
      </c>
      <c r="Q87" s="221">
        <v>0</v>
      </c>
      <c r="R87" s="221">
        <v>0</v>
      </c>
      <c r="S87" s="221">
        <v>0</v>
      </c>
      <c r="T87" s="221">
        <v>0</v>
      </c>
      <c r="U87" s="221">
        <v>0</v>
      </c>
      <c r="V87" s="221">
        <v>753.75</v>
      </c>
      <c r="W87" s="221">
        <v>753.75</v>
      </c>
      <c r="X87" s="221">
        <v>753.75</v>
      </c>
      <c r="Y87" s="221">
        <v>753.75</v>
      </c>
      <c r="Z87" s="221">
        <v>753.75</v>
      </c>
      <c r="AA87" s="221">
        <v>753.75</v>
      </c>
      <c r="AB87" s="221">
        <v>753.75</v>
      </c>
      <c r="AC87" s="221">
        <v>753.75</v>
      </c>
      <c r="AD87" s="221">
        <v>753.75</v>
      </c>
      <c r="AE87" s="221">
        <v>753.75</v>
      </c>
      <c r="AF87" s="221">
        <v>757.51874999999973</v>
      </c>
      <c r="AG87" s="221">
        <v>757.51874999999973</v>
      </c>
      <c r="AH87" s="221">
        <v>757.51874999999973</v>
      </c>
      <c r="AI87" s="221">
        <v>757.51874999999973</v>
      </c>
      <c r="AJ87" s="221">
        <v>757.51874999999973</v>
      </c>
      <c r="AK87" s="221">
        <v>757.51874999999973</v>
      </c>
      <c r="AL87" s="221">
        <v>757.51874999999973</v>
      </c>
      <c r="AM87" s="221">
        <v>757.51874999999973</v>
      </c>
      <c r="AN87" s="221">
        <v>757.51874999999973</v>
      </c>
      <c r="AO87" s="221">
        <v>757.51874999999973</v>
      </c>
      <c r="AP87" s="221">
        <v>757.51874999999973</v>
      </c>
      <c r="AQ87" s="221">
        <v>757.51874999999973</v>
      </c>
      <c r="AR87" s="221">
        <v>761.30634374999977</v>
      </c>
      <c r="AS87" s="221">
        <v>761.30634374999977</v>
      </c>
      <c r="AT87" s="221">
        <v>761.30634374999977</v>
      </c>
      <c r="AU87" s="221">
        <v>761.30634374999977</v>
      </c>
      <c r="AV87" s="221">
        <v>761.30634374999977</v>
      </c>
      <c r="AW87" s="221">
        <v>761.30634374999977</v>
      </c>
      <c r="AX87" s="221">
        <v>761.30634374999977</v>
      </c>
      <c r="AY87" s="221">
        <v>761.30634374999977</v>
      </c>
      <c r="AZ87" s="221">
        <v>761.30634374999977</v>
      </c>
      <c r="BA87" s="221">
        <v>761.30634374999977</v>
      </c>
      <c r="BB87" s="221">
        <v>761.30634374999977</v>
      </c>
      <c r="BC87" s="221">
        <v>761.30634374999977</v>
      </c>
      <c r="BD87" s="221">
        <v>765.11287546874973</v>
      </c>
      <c r="BE87" s="221">
        <v>765.11287546874973</v>
      </c>
      <c r="BF87" s="221">
        <v>765.11287546874973</v>
      </c>
      <c r="BG87" s="221">
        <v>765.11287546874973</v>
      </c>
      <c r="BH87" s="221">
        <v>765.11287546874973</v>
      </c>
      <c r="BI87" s="221">
        <v>765.11287546874973</v>
      </c>
      <c r="BJ87" s="221">
        <v>765.11287546874973</v>
      </c>
      <c r="BK87" s="221">
        <v>765.11287546874973</v>
      </c>
      <c r="BL87" s="221">
        <v>765.11287546874973</v>
      </c>
      <c r="BM87" s="221">
        <v>765.11287546874973</v>
      </c>
      <c r="BN87" s="221">
        <v>765.11287546874973</v>
      </c>
      <c r="BO87" s="221">
        <v>765.11287546874973</v>
      </c>
      <c r="BP87" s="221">
        <v>0</v>
      </c>
      <c r="BQ87" s="221">
        <v>0</v>
      </c>
      <c r="BR87" s="221">
        <v>0</v>
      </c>
      <c r="BS87" s="221">
        <v>0</v>
      </c>
      <c r="BT87" s="221">
        <v>0</v>
      </c>
      <c r="BU87" s="221">
        <v>0</v>
      </c>
    </row>
    <row r="88" spans="1:73" s="199" customFormat="1" outlineLevel="1">
      <c r="A88" s="37"/>
      <c r="B88" s="37"/>
      <c r="C88" s="41"/>
      <c r="D88" s="8"/>
      <c r="E88" s="37"/>
      <c r="F88" s="109">
        <v>0.2</v>
      </c>
      <c r="G88" s="37"/>
      <c r="H88" s="37"/>
      <c r="I88" s="152">
        <v>18339.02392499999</v>
      </c>
      <c r="J88" s="221">
        <v>0</v>
      </c>
      <c r="K88" s="221">
        <v>0</v>
      </c>
      <c r="L88" s="221">
        <v>0</v>
      </c>
      <c r="M88" s="221">
        <v>0</v>
      </c>
      <c r="N88" s="221">
        <v>0</v>
      </c>
      <c r="O88" s="221">
        <v>0</v>
      </c>
      <c r="P88" s="221">
        <v>0</v>
      </c>
      <c r="Q88" s="221">
        <v>0</v>
      </c>
      <c r="R88" s="221">
        <v>0</v>
      </c>
      <c r="S88" s="221">
        <v>0</v>
      </c>
      <c r="T88" s="221">
        <v>0</v>
      </c>
      <c r="U88" s="221">
        <v>0</v>
      </c>
      <c r="V88" s="221">
        <v>0</v>
      </c>
      <c r="W88" s="221">
        <v>0</v>
      </c>
      <c r="X88" s="221">
        <v>0</v>
      </c>
      <c r="Y88" s="221">
        <v>0</v>
      </c>
      <c r="Z88" s="221">
        <v>0</v>
      </c>
      <c r="AA88" s="221">
        <v>0</v>
      </c>
      <c r="AB88" s="221">
        <v>0</v>
      </c>
      <c r="AC88" s="221">
        <v>0</v>
      </c>
      <c r="AD88" s="221">
        <v>0</v>
      </c>
      <c r="AE88" s="221">
        <v>0</v>
      </c>
      <c r="AF88" s="221">
        <v>0</v>
      </c>
      <c r="AG88" s="221">
        <v>0</v>
      </c>
      <c r="AH88" s="221">
        <v>0</v>
      </c>
      <c r="AI88" s="221">
        <v>0</v>
      </c>
      <c r="AJ88" s="221">
        <v>0</v>
      </c>
      <c r="AK88" s="221">
        <v>0</v>
      </c>
      <c r="AL88" s="221">
        <v>0</v>
      </c>
      <c r="AM88" s="221">
        <v>0</v>
      </c>
      <c r="AN88" s="221">
        <v>0</v>
      </c>
      <c r="AO88" s="221">
        <v>0</v>
      </c>
      <c r="AP88" s="221">
        <v>0</v>
      </c>
      <c r="AQ88" s="221">
        <v>0</v>
      </c>
      <c r="AR88" s="221">
        <v>0</v>
      </c>
      <c r="AS88" s="221">
        <v>0</v>
      </c>
      <c r="AT88" s="221">
        <v>0</v>
      </c>
      <c r="AU88" s="221">
        <v>0</v>
      </c>
      <c r="AV88" s="221">
        <v>0</v>
      </c>
      <c r="AW88" s="221">
        <v>676.71674999999971</v>
      </c>
      <c r="AX88" s="221">
        <v>676.71674999999971</v>
      </c>
      <c r="AY88" s="221">
        <v>676.71674999999971</v>
      </c>
      <c r="AZ88" s="221">
        <v>676.71674999999971</v>
      </c>
      <c r="BA88" s="221">
        <v>676.71674999999971</v>
      </c>
      <c r="BB88" s="221">
        <v>676.71674999999971</v>
      </c>
      <c r="BC88" s="221">
        <v>676.71674999999971</v>
      </c>
      <c r="BD88" s="221">
        <v>680.10033374999966</v>
      </c>
      <c r="BE88" s="221">
        <v>680.10033374999966</v>
      </c>
      <c r="BF88" s="221">
        <v>680.10033374999966</v>
      </c>
      <c r="BG88" s="221">
        <v>680.10033374999966</v>
      </c>
      <c r="BH88" s="221">
        <v>680.10033374999966</v>
      </c>
      <c r="BI88" s="221">
        <v>680.10033374999966</v>
      </c>
      <c r="BJ88" s="221">
        <v>680.10033374999966</v>
      </c>
      <c r="BK88" s="221">
        <v>680.10033374999966</v>
      </c>
      <c r="BL88" s="221">
        <v>2040.301001249999</v>
      </c>
      <c r="BM88" s="221">
        <v>2040.301001249999</v>
      </c>
      <c r="BN88" s="221">
        <v>2040.301001249999</v>
      </c>
      <c r="BO88" s="221">
        <v>2040.301001249999</v>
      </c>
      <c r="BP88" s="221">
        <v>0</v>
      </c>
      <c r="BQ88" s="221">
        <v>0</v>
      </c>
      <c r="BR88" s="221">
        <v>0</v>
      </c>
      <c r="BS88" s="221">
        <v>0</v>
      </c>
      <c r="BT88" s="221">
        <v>0</v>
      </c>
      <c r="BU88" s="221">
        <v>0</v>
      </c>
    </row>
    <row r="89" spans="1:73" s="199" customFormat="1" outlineLevel="1">
      <c r="A89" s="37"/>
      <c r="B89" s="37"/>
      <c r="C89" s="41"/>
      <c r="D89" s="8"/>
      <c r="E89" s="37"/>
      <c r="F89" s="109">
        <v>0.31</v>
      </c>
      <c r="G89" s="37"/>
      <c r="H89" s="37"/>
      <c r="I89" s="152">
        <v>25249.5</v>
      </c>
      <c r="J89" s="221">
        <v>139.5</v>
      </c>
      <c r="K89" s="221">
        <v>139.5</v>
      </c>
      <c r="L89" s="221">
        <v>139.5</v>
      </c>
      <c r="M89" s="221">
        <v>139.5</v>
      </c>
      <c r="N89" s="221">
        <v>139.5</v>
      </c>
      <c r="O89" s="221">
        <v>139.5</v>
      </c>
      <c r="P89" s="221">
        <v>139.5</v>
      </c>
      <c r="Q89" s="221">
        <v>139.5</v>
      </c>
      <c r="R89" s="221">
        <v>139.5</v>
      </c>
      <c r="S89" s="221">
        <v>139.5</v>
      </c>
      <c r="T89" s="221">
        <v>139.5</v>
      </c>
      <c r="U89" s="221">
        <v>279</v>
      </c>
      <c r="V89" s="221">
        <v>279</v>
      </c>
      <c r="W89" s="221">
        <v>279</v>
      </c>
      <c r="X89" s="221">
        <v>279</v>
      </c>
      <c r="Y89" s="221">
        <v>279</v>
      </c>
      <c r="Z89" s="221">
        <v>279</v>
      </c>
      <c r="AA89" s="221">
        <v>279</v>
      </c>
      <c r="AB89" s="221">
        <v>279</v>
      </c>
      <c r="AC89" s="221">
        <v>279</v>
      </c>
      <c r="AD89" s="221">
        <v>558</v>
      </c>
      <c r="AE89" s="221">
        <v>558</v>
      </c>
      <c r="AF89" s="221">
        <v>558</v>
      </c>
      <c r="AG89" s="221">
        <v>558</v>
      </c>
      <c r="AH89" s="221">
        <v>558</v>
      </c>
      <c r="AI89" s="221">
        <v>558</v>
      </c>
      <c r="AJ89" s="221">
        <v>558</v>
      </c>
      <c r="AK89" s="221">
        <v>558</v>
      </c>
      <c r="AL89" s="221">
        <v>558</v>
      </c>
      <c r="AM89" s="221">
        <v>558</v>
      </c>
      <c r="AN89" s="221">
        <v>558</v>
      </c>
      <c r="AO89" s="221">
        <v>558</v>
      </c>
      <c r="AP89" s="221">
        <v>558</v>
      </c>
      <c r="AQ89" s="221">
        <v>558</v>
      </c>
      <c r="AR89" s="221">
        <v>558</v>
      </c>
      <c r="AS89" s="221">
        <v>558</v>
      </c>
      <c r="AT89" s="221">
        <v>558</v>
      </c>
      <c r="AU89" s="221">
        <v>558</v>
      </c>
      <c r="AV89" s="221">
        <v>558</v>
      </c>
      <c r="AW89" s="221">
        <v>558</v>
      </c>
      <c r="AX89" s="221">
        <v>558</v>
      </c>
      <c r="AY89" s="221">
        <v>558</v>
      </c>
      <c r="AZ89" s="221">
        <v>558</v>
      </c>
      <c r="BA89" s="221">
        <v>558</v>
      </c>
      <c r="BB89" s="221">
        <v>558</v>
      </c>
      <c r="BC89" s="221">
        <v>558</v>
      </c>
      <c r="BD89" s="221">
        <v>558</v>
      </c>
      <c r="BE89" s="221">
        <v>558</v>
      </c>
      <c r="BF89" s="221">
        <v>558</v>
      </c>
      <c r="BG89" s="221">
        <v>558</v>
      </c>
      <c r="BH89" s="221">
        <v>558</v>
      </c>
      <c r="BI89" s="221">
        <v>558</v>
      </c>
      <c r="BJ89" s="221">
        <v>558</v>
      </c>
      <c r="BK89" s="221">
        <v>558</v>
      </c>
      <c r="BL89" s="221">
        <v>558</v>
      </c>
      <c r="BM89" s="221">
        <v>558</v>
      </c>
      <c r="BN89" s="221">
        <v>558</v>
      </c>
      <c r="BO89" s="221">
        <v>558</v>
      </c>
      <c r="BP89" s="221">
        <v>0</v>
      </c>
      <c r="BQ89" s="221">
        <v>0</v>
      </c>
      <c r="BR89" s="221">
        <v>0</v>
      </c>
      <c r="BS89" s="221">
        <v>0</v>
      </c>
      <c r="BT89" s="221">
        <v>0</v>
      </c>
      <c r="BU89" s="221">
        <v>0</v>
      </c>
    </row>
    <row r="90" spans="1:73" s="199" customFormat="1" outlineLevel="1">
      <c r="A90" s="37"/>
      <c r="B90" s="37"/>
      <c r="C90" s="41"/>
      <c r="D90" s="8"/>
      <c r="E90" s="37"/>
      <c r="F90" s="109">
        <v>0</v>
      </c>
      <c r="G90" s="37"/>
      <c r="H90" s="37"/>
      <c r="I90" s="152">
        <v>0</v>
      </c>
      <c r="J90" s="221">
        <v>0</v>
      </c>
      <c r="K90" s="221">
        <v>0</v>
      </c>
      <c r="L90" s="221">
        <v>0</v>
      </c>
      <c r="M90" s="221">
        <v>0</v>
      </c>
      <c r="N90" s="221">
        <v>0</v>
      </c>
      <c r="O90" s="221">
        <v>0</v>
      </c>
      <c r="P90" s="221">
        <v>0</v>
      </c>
      <c r="Q90" s="221">
        <v>0</v>
      </c>
      <c r="R90" s="221">
        <v>0</v>
      </c>
      <c r="S90" s="221">
        <v>0</v>
      </c>
      <c r="T90" s="221">
        <v>0</v>
      </c>
      <c r="U90" s="221">
        <v>0</v>
      </c>
      <c r="V90" s="221">
        <v>0</v>
      </c>
      <c r="W90" s="221">
        <v>0</v>
      </c>
      <c r="X90" s="221">
        <v>0</v>
      </c>
      <c r="Y90" s="221">
        <v>0</v>
      </c>
      <c r="Z90" s="221">
        <v>0</v>
      </c>
      <c r="AA90" s="221">
        <v>0</v>
      </c>
      <c r="AB90" s="221">
        <v>0</v>
      </c>
      <c r="AC90" s="221">
        <v>0</v>
      </c>
      <c r="AD90" s="221">
        <v>0</v>
      </c>
      <c r="AE90" s="221">
        <v>0</v>
      </c>
      <c r="AF90" s="221">
        <v>0</v>
      </c>
      <c r="AG90" s="221">
        <v>0</v>
      </c>
      <c r="AH90" s="221">
        <v>0</v>
      </c>
      <c r="AI90" s="221">
        <v>0</v>
      </c>
      <c r="AJ90" s="221">
        <v>0</v>
      </c>
      <c r="AK90" s="221">
        <v>0</v>
      </c>
      <c r="AL90" s="221">
        <v>0</v>
      </c>
      <c r="AM90" s="221">
        <v>0</v>
      </c>
      <c r="AN90" s="221">
        <v>0</v>
      </c>
      <c r="AO90" s="221">
        <v>0</v>
      </c>
      <c r="AP90" s="221">
        <v>0</v>
      </c>
      <c r="AQ90" s="221">
        <v>0</v>
      </c>
      <c r="AR90" s="221">
        <v>0</v>
      </c>
      <c r="AS90" s="221">
        <v>0</v>
      </c>
      <c r="AT90" s="221">
        <v>0</v>
      </c>
      <c r="AU90" s="221">
        <v>0</v>
      </c>
      <c r="AV90" s="221">
        <v>0</v>
      </c>
      <c r="AW90" s="221">
        <v>0</v>
      </c>
      <c r="AX90" s="221">
        <v>0</v>
      </c>
      <c r="AY90" s="221">
        <v>0</v>
      </c>
      <c r="AZ90" s="221">
        <v>0</v>
      </c>
      <c r="BA90" s="221">
        <v>0</v>
      </c>
      <c r="BB90" s="221">
        <v>0</v>
      </c>
      <c r="BC90" s="221">
        <v>0</v>
      </c>
      <c r="BD90" s="221">
        <v>0</v>
      </c>
      <c r="BE90" s="221">
        <v>0</v>
      </c>
      <c r="BF90" s="221">
        <v>0</v>
      </c>
      <c r="BG90" s="221">
        <v>0</v>
      </c>
      <c r="BH90" s="221">
        <v>0</v>
      </c>
      <c r="BI90" s="221">
        <v>0</v>
      </c>
      <c r="BJ90" s="221">
        <v>0</v>
      </c>
      <c r="BK90" s="221">
        <v>0</v>
      </c>
      <c r="BL90" s="221">
        <v>0</v>
      </c>
      <c r="BM90" s="221">
        <v>0</v>
      </c>
      <c r="BN90" s="221">
        <v>0</v>
      </c>
      <c r="BO90" s="221">
        <v>0</v>
      </c>
      <c r="BP90" s="221">
        <v>0</v>
      </c>
      <c r="BQ90" s="221">
        <v>0</v>
      </c>
      <c r="BR90" s="221">
        <v>0</v>
      </c>
      <c r="BS90" s="221">
        <v>0</v>
      </c>
      <c r="BT90" s="221">
        <v>0</v>
      </c>
      <c r="BU90" s="221">
        <v>0</v>
      </c>
    </row>
    <row r="91" spans="1:73" outlineLevel="1">
      <c r="A91" s="37"/>
      <c r="B91" s="37"/>
      <c r="C91" s="41" t="s">
        <v>812</v>
      </c>
      <c r="D91" s="8" t="s">
        <v>6</v>
      </c>
      <c r="E91" s="37"/>
      <c r="F91" s="109">
        <v>0</v>
      </c>
      <c r="G91" s="37"/>
      <c r="H91" s="37"/>
      <c r="I91" s="152">
        <v>0</v>
      </c>
      <c r="J91" s="221">
        <v>0</v>
      </c>
      <c r="K91" s="221">
        <v>0</v>
      </c>
      <c r="L91" s="221">
        <v>0</v>
      </c>
      <c r="M91" s="221">
        <v>0</v>
      </c>
      <c r="N91" s="221">
        <v>0</v>
      </c>
      <c r="O91" s="221">
        <v>0</v>
      </c>
      <c r="P91" s="221">
        <v>0</v>
      </c>
      <c r="Q91" s="221">
        <v>0</v>
      </c>
      <c r="R91" s="221">
        <v>0</v>
      </c>
      <c r="S91" s="221">
        <v>0</v>
      </c>
      <c r="T91" s="221">
        <v>0</v>
      </c>
      <c r="U91" s="221">
        <v>0</v>
      </c>
      <c r="V91" s="221">
        <v>0</v>
      </c>
      <c r="W91" s="221">
        <v>0</v>
      </c>
      <c r="X91" s="221">
        <v>0</v>
      </c>
      <c r="Y91" s="221">
        <v>0</v>
      </c>
      <c r="Z91" s="221">
        <v>0</v>
      </c>
      <c r="AA91" s="221">
        <v>0</v>
      </c>
      <c r="AB91" s="221">
        <v>0</v>
      </c>
      <c r="AC91" s="221">
        <v>0</v>
      </c>
      <c r="AD91" s="221">
        <v>0</v>
      </c>
      <c r="AE91" s="221">
        <v>0</v>
      </c>
      <c r="AF91" s="221">
        <v>0</v>
      </c>
      <c r="AG91" s="221">
        <v>0</v>
      </c>
      <c r="AH91" s="221">
        <v>0</v>
      </c>
      <c r="AI91" s="221">
        <v>0</v>
      </c>
      <c r="AJ91" s="221">
        <v>0</v>
      </c>
      <c r="AK91" s="221">
        <v>0</v>
      </c>
      <c r="AL91" s="221">
        <v>0</v>
      </c>
      <c r="AM91" s="221">
        <v>0</v>
      </c>
      <c r="AN91" s="221">
        <v>0</v>
      </c>
      <c r="AO91" s="221">
        <v>0</v>
      </c>
      <c r="AP91" s="221">
        <v>0</v>
      </c>
      <c r="AQ91" s="221">
        <v>0</v>
      </c>
      <c r="AR91" s="221">
        <v>0</v>
      </c>
      <c r="AS91" s="221">
        <v>0</v>
      </c>
      <c r="AT91" s="221">
        <v>0</v>
      </c>
      <c r="AU91" s="221">
        <v>0</v>
      </c>
      <c r="AV91" s="221">
        <v>0</v>
      </c>
      <c r="AW91" s="221">
        <v>0</v>
      </c>
      <c r="AX91" s="221">
        <v>0</v>
      </c>
      <c r="AY91" s="221">
        <v>0</v>
      </c>
      <c r="AZ91" s="221">
        <v>0</v>
      </c>
      <c r="BA91" s="221">
        <v>0</v>
      </c>
      <c r="BB91" s="221">
        <v>0</v>
      </c>
      <c r="BC91" s="221">
        <v>0</v>
      </c>
      <c r="BD91" s="221">
        <v>0</v>
      </c>
      <c r="BE91" s="221">
        <v>0</v>
      </c>
      <c r="BF91" s="221">
        <v>0</v>
      </c>
      <c r="BG91" s="221">
        <v>0</v>
      </c>
      <c r="BH91" s="221">
        <v>0</v>
      </c>
      <c r="BI91" s="221">
        <v>0</v>
      </c>
      <c r="BJ91" s="221">
        <v>0</v>
      </c>
      <c r="BK91" s="221">
        <v>0</v>
      </c>
      <c r="BL91" s="221">
        <v>0</v>
      </c>
      <c r="BM91" s="221">
        <v>0</v>
      </c>
      <c r="BN91" s="221">
        <v>0</v>
      </c>
      <c r="BO91" s="221">
        <v>0</v>
      </c>
      <c r="BP91" s="221">
        <v>0</v>
      </c>
      <c r="BQ91" s="221">
        <v>0</v>
      </c>
      <c r="BR91" s="221">
        <v>0</v>
      </c>
      <c r="BS91" s="221">
        <v>0</v>
      </c>
      <c r="BT91" s="221">
        <v>0</v>
      </c>
      <c r="BU91" s="221">
        <v>0</v>
      </c>
    </row>
    <row r="92" spans="1:73" outlineLevel="1">
      <c r="A92" s="37"/>
      <c r="B92" s="37"/>
      <c r="C92" s="94" t="s">
        <v>263</v>
      </c>
      <c r="D92" s="8" t="s">
        <v>6</v>
      </c>
      <c r="E92" s="37"/>
      <c r="F92" s="37"/>
      <c r="G92" s="37"/>
      <c r="H92" s="37"/>
      <c r="I92" s="152">
        <v>227849.88887812488</v>
      </c>
      <c r="J92" s="224">
        <v>1139.5</v>
      </c>
      <c r="K92" s="224">
        <v>1139.5</v>
      </c>
      <c r="L92" s="224">
        <v>1139.5</v>
      </c>
      <c r="M92" s="224">
        <v>1139.5</v>
      </c>
      <c r="N92" s="224">
        <v>1139.5</v>
      </c>
      <c r="O92" s="224">
        <v>1139.5</v>
      </c>
      <c r="P92" s="224">
        <v>1139.5</v>
      </c>
      <c r="Q92" s="224">
        <v>1139.5</v>
      </c>
      <c r="R92" s="224">
        <v>1139.5</v>
      </c>
      <c r="S92" s="224">
        <v>2139.5</v>
      </c>
      <c r="T92" s="224">
        <v>2169.5</v>
      </c>
      <c r="U92" s="224">
        <v>2309</v>
      </c>
      <c r="V92" s="224">
        <v>3062.75</v>
      </c>
      <c r="W92" s="224">
        <v>3062.75</v>
      </c>
      <c r="X92" s="224">
        <v>3062.75</v>
      </c>
      <c r="Y92" s="224">
        <v>3062.75</v>
      </c>
      <c r="Z92" s="224">
        <v>3062.75</v>
      </c>
      <c r="AA92" s="224">
        <v>3062.75</v>
      </c>
      <c r="AB92" s="224">
        <v>3062.75</v>
      </c>
      <c r="AC92" s="224">
        <v>3062.75</v>
      </c>
      <c r="AD92" s="224">
        <v>3341.75</v>
      </c>
      <c r="AE92" s="224">
        <v>4356.75</v>
      </c>
      <c r="AF92" s="224">
        <v>4406.1937499999985</v>
      </c>
      <c r="AG92" s="224">
        <v>4406.1937499999985</v>
      </c>
      <c r="AH92" s="224">
        <v>4406.1937499999985</v>
      </c>
      <c r="AI92" s="224">
        <v>4406.1937499999985</v>
      </c>
      <c r="AJ92" s="224">
        <v>4406.1937499999985</v>
      </c>
      <c r="AK92" s="224">
        <v>4406.1937499999985</v>
      </c>
      <c r="AL92" s="224">
        <v>4406.1937499999985</v>
      </c>
      <c r="AM92" s="224">
        <v>4406.1937499999985</v>
      </c>
      <c r="AN92" s="224">
        <v>4406.1937499999985</v>
      </c>
      <c r="AO92" s="224">
        <v>4406.1937499999985</v>
      </c>
      <c r="AP92" s="224">
        <v>4406.1937499999985</v>
      </c>
      <c r="AQ92" s="224">
        <v>4406.1937499999985</v>
      </c>
      <c r="AR92" s="224">
        <v>4456.341468749999</v>
      </c>
      <c r="AS92" s="224">
        <v>4456.341468749999</v>
      </c>
      <c r="AT92" s="224">
        <v>4456.341468749999</v>
      </c>
      <c r="AU92" s="224">
        <v>4456.341468749999</v>
      </c>
      <c r="AV92" s="224">
        <v>4456.341468749999</v>
      </c>
      <c r="AW92" s="224">
        <v>5133.0582187499986</v>
      </c>
      <c r="AX92" s="224">
        <v>5133.0582187499986</v>
      </c>
      <c r="AY92" s="224">
        <v>5133.0582187499986</v>
      </c>
      <c r="AZ92" s="224">
        <v>5133.0582187499986</v>
      </c>
      <c r="BA92" s="224">
        <v>5133.0582187499986</v>
      </c>
      <c r="BB92" s="224">
        <v>5133.0582187499986</v>
      </c>
      <c r="BC92" s="224">
        <v>5133.0582187499986</v>
      </c>
      <c r="BD92" s="224">
        <v>5187.3038610937483</v>
      </c>
      <c r="BE92" s="224">
        <v>5187.3038610937483</v>
      </c>
      <c r="BF92" s="224">
        <v>5187.3038610937483</v>
      </c>
      <c r="BG92" s="224">
        <v>5187.3038610937483</v>
      </c>
      <c r="BH92" s="224">
        <v>5187.3038610937483</v>
      </c>
      <c r="BI92" s="224">
        <v>5187.3038610937483</v>
      </c>
      <c r="BJ92" s="224">
        <v>5187.3038610937483</v>
      </c>
      <c r="BK92" s="224">
        <v>5187.3038610937483</v>
      </c>
      <c r="BL92" s="224">
        <v>6547.5045285937476</v>
      </c>
      <c r="BM92" s="224">
        <v>6547.5045285937476</v>
      </c>
      <c r="BN92" s="224">
        <v>6547.5045285937476</v>
      </c>
      <c r="BO92" s="224">
        <v>6547.5045285937476</v>
      </c>
      <c r="BP92" s="224">
        <v>0</v>
      </c>
      <c r="BQ92" s="224">
        <v>0</v>
      </c>
      <c r="BR92" s="224">
        <v>0</v>
      </c>
      <c r="BS92" s="224">
        <v>0</v>
      </c>
      <c r="BT92" s="224">
        <v>0</v>
      </c>
      <c r="BU92" s="224">
        <v>0</v>
      </c>
    </row>
    <row r="93" spans="1:73" outlineLevel="1">
      <c r="A93" s="37"/>
      <c r="B93" s="37"/>
      <c r="C93" s="37"/>
      <c r="D93" s="297"/>
      <c r="E93" s="37"/>
      <c r="F93" s="37"/>
      <c r="G93" s="37"/>
      <c r="H93" s="37"/>
      <c r="I93" s="316"/>
      <c r="J93" s="316"/>
      <c r="K93" s="316"/>
      <c r="L93" s="316"/>
      <c r="M93" s="100"/>
      <c r="N93" s="100"/>
      <c r="O93" s="100"/>
      <c r="P93" s="100"/>
      <c r="Q93" s="100"/>
      <c r="R93" s="100"/>
      <c r="S93" s="100"/>
      <c r="T93" s="100"/>
      <c r="U93" s="100"/>
      <c r="V93" s="100"/>
      <c r="W93" s="100"/>
      <c r="X93" s="100"/>
      <c r="Y93" s="100"/>
      <c r="Z93" s="100"/>
      <c r="AA93" s="100"/>
      <c r="AB93" s="100"/>
      <c r="AC93" s="100"/>
      <c r="AD93" s="100"/>
      <c r="AE93" s="100"/>
      <c r="AF93" s="100"/>
      <c r="AG93" s="100"/>
      <c r="AH93" s="100"/>
      <c r="AI93" s="100"/>
      <c r="AJ93" s="100"/>
      <c r="AK93" s="100"/>
      <c r="AL93" s="100"/>
      <c r="AM93" s="100"/>
      <c r="AN93" s="100"/>
      <c r="AO93" s="100"/>
      <c r="AP93" s="100"/>
      <c r="AQ93" s="100"/>
      <c r="AR93" s="100"/>
      <c r="AS93" s="100"/>
      <c r="AT93" s="100"/>
      <c r="AU93" s="100"/>
      <c r="AV93" s="100"/>
      <c r="AW93" s="100"/>
      <c r="AX93" s="100"/>
      <c r="AY93" s="100"/>
      <c r="AZ93" s="100"/>
      <c r="BA93" s="100"/>
      <c r="BB93" s="100"/>
      <c r="BC93" s="100"/>
      <c r="BD93" s="100"/>
      <c r="BE93" s="100"/>
      <c r="BF93" s="100"/>
      <c r="BG93" s="100"/>
      <c r="BH93" s="100"/>
      <c r="BI93" s="100"/>
      <c r="BJ93" s="100"/>
      <c r="BK93" s="100"/>
      <c r="BL93" s="100"/>
      <c r="BM93" s="100"/>
      <c r="BN93" s="100"/>
      <c r="BO93" s="100"/>
      <c r="BP93" s="100"/>
      <c r="BQ93" s="100"/>
      <c r="BR93" s="100"/>
      <c r="BS93" s="100"/>
      <c r="BT93" s="100"/>
      <c r="BU93" s="100"/>
    </row>
    <row r="94" spans="1:73" ht="13.5" outlineLevel="1" thickBot="1">
      <c r="A94" s="37"/>
      <c r="B94" s="37"/>
      <c r="C94" s="94" t="s">
        <v>207</v>
      </c>
      <c r="D94" s="8" t="s">
        <v>6</v>
      </c>
      <c r="E94" s="37"/>
      <c r="F94" s="37"/>
      <c r="G94" s="37"/>
      <c r="H94" s="37"/>
      <c r="I94" s="152">
        <v>400335.399311302</v>
      </c>
      <c r="J94" s="267">
        <v>2472.8333333333335</v>
      </c>
      <c r="K94" s="267">
        <v>2472.8333333333335</v>
      </c>
      <c r="L94" s="267">
        <v>2472.8333333333335</v>
      </c>
      <c r="M94" s="267">
        <v>2472.8333333333335</v>
      </c>
      <c r="N94" s="267">
        <v>2472.8333333333335</v>
      </c>
      <c r="O94" s="267">
        <v>2472.8333333333335</v>
      </c>
      <c r="P94" s="267">
        <v>2472.8333333333335</v>
      </c>
      <c r="Q94" s="267">
        <v>2472.8333333333335</v>
      </c>
      <c r="R94" s="267">
        <v>2472.8333333333335</v>
      </c>
      <c r="S94" s="267">
        <v>3472.8333333333335</v>
      </c>
      <c r="T94" s="267">
        <v>3516.166666666667</v>
      </c>
      <c r="U94" s="267">
        <v>3655.666666666667</v>
      </c>
      <c r="V94" s="267">
        <v>4409.416666666667</v>
      </c>
      <c r="W94" s="267">
        <v>4409.416666666667</v>
      </c>
      <c r="X94" s="267">
        <v>4409.416666666667</v>
      </c>
      <c r="Y94" s="267">
        <v>4409.416666666667</v>
      </c>
      <c r="Z94" s="267">
        <v>5671.916666666667</v>
      </c>
      <c r="AA94" s="267">
        <v>5671.916666666667</v>
      </c>
      <c r="AB94" s="267">
        <v>5671.916666666667</v>
      </c>
      <c r="AC94" s="267">
        <v>5671.916666666667</v>
      </c>
      <c r="AD94" s="267">
        <v>5950.916666666667</v>
      </c>
      <c r="AE94" s="267">
        <v>6965.916666666667</v>
      </c>
      <c r="AF94" s="267">
        <v>7041.4520833333318</v>
      </c>
      <c r="AG94" s="267">
        <v>7041.4520833333318</v>
      </c>
      <c r="AH94" s="267">
        <v>7041.4520833333318</v>
      </c>
      <c r="AI94" s="267">
        <v>8221.9182291666657</v>
      </c>
      <c r="AJ94" s="267">
        <v>8221.9182291666657</v>
      </c>
      <c r="AK94" s="267">
        <v>8221.9182291666657</v>
      </c>
      <c r="AL94" s="267">
        <v>8221.9182291666657</v>
      </c>
      <c r="AM94" s="267">
        <v>8221.9182291666657</v>
      </c>
      <c r="AN94" s="267">
        <v>8221.9182291666657</v>
      </c>
      <c r="AO94" s="267">
        <v>8221.9182291666657</v>
      </c>
      <c r="AP94" s="267">
        <v>8221.9182291666657</v>
      </c>
      <c r="AQ94" s="267">
        <v>8221.9182291666657</v>
      </c>
      <c r="AR94" s="267">
        <v>8316.1255234374985</v>
      </c>
      <c r="AS94" s="267">
        <v>8316.1255234374985</v>
      </c>
      <c r="AT94" s="267">
        <v>8316.1255234374985</v>
      </c>
      <c r="AU94" s="267">
        <v>8316.1255234374985</v>
      </c>
      <c r="AV94" s="267">
        <v>8316.1255234374985</v>
      </c>
      <c r="AW94" s="267">
        <v>8992.8422734374981</v>
      </c>
      <c r="AX94" s="267">
        <v>8992.8422734374981</v>
      </c>
      <c r="AY94" s="267">
        <v>8992.8422734374981</v>
      </c>
      <c r="AZ94" s="267">
        <v>8992.8422734374981</v>
      </c>
      <c r="BA94" s="267">
        <v>8992.8422734374981</v>
      </c>
      <c r="BB94" s="267">
        <v>8992.8422734374981</v>
      </c>
      <c r="BC94" s="267">
        <v>8992.8422734374981</v>
      </c>
      <c r="BD94" s="267">
        <v>9091.6766220182271</v>
      </c>
      <c r="BE94" s="267">
        <v>9091.6766220182271</v>
      </c>
      <c r="BF94" s="267">
        <v>9091.6766220182271</v>
      </c>
      <c r="BG94" s="267">
        <v>9091.6766220182271</v>
      </c>
      <c r="BH94" s="267">
        <v>9091.6766220182271</v>
      </c>
      <c r="BI94" s="267">
        <v>9091.6766220182271</v>
      </c>
      <c r="BJ94" s="267">
        <v>9091.6766220182271</v>
      </c>
      <c r="BK94" s="267">
        <v>9091.6766220182271</v>
      </c>
      <c r="BL94" s="267">
        <v>10451.877289518226</v>
      </c>
      <c r="BM94" s="267">
        <v>10451.877289518226</v>
      </c>
      <c r="BN94" s="267">
        <v>10451.877289518226</v>
      </c>
      <c r="BO94" s="267">
        <v>10451.877289518226</v>
      </c>
      <c r="BP94" s="267">
        <v>0</v>
      </c>
      <c r="BQ94" s="267">
        <v>0</v>
      </c>
      <c r="BR94" s="267">
        <v>0</v>
      </c>
      <c r="BS94" s="267">
        <v>0</v>
      </c>
      <c r="BT94" s="267">
        <v>0</v>
      </c>
      <c r="BU94" s="267">
        <v>0</v>
      </c>
    </row>
    <row r="95" spans="1:73" ht="13.5" thickTop="1">
      <c r="A95" s="37"/>
      <c r="B95" s="37"/>
      <c r="C95" s="37"/>
      <c r="D95" s="297"/>
      <c r="E95" s="37"/>
      <c r="F95" s="37"/>
      <c r="G95" s="37"/>
      <c r="H95" s="37"/>
      <c r="I95" s="316"/>
      <c r="J95" s="37"/>
      <c r="K95" s="37"/>
      <c r="L95" s="37"/>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row>
    <row r="96" spans="1:73" ht="21.75" customHeight="1" thickBot="1">
      <c r="A96" s="158"/>
      <c r="B96" s="158"/>
      <c r="C96" s="158" t="s">
        <v>258</v>
      </c>
      <c r="D96" s="158"/>
      <c r="E96" s="158"/>
      <c r="F96" s="158"/>
      <c r="G96" s="158"/>
      <c r="H96" s="158"/>
      <c r="I96" s="158"/>
      <c r="J96" s="158"/>
      <c r="K96" s="158"/>
      <c r="L96" s="158"/>
      <c r="M96" s="158"/>
      <c r="N96" s="158"/>
      <c r="O96" s="158"/>
      <c r="P96" s="158"/>
      <c r="Q96" s="158"/>
      <c r="R96" s="158"/>
      <c r="S96" s="158"/>
      <c r="T96" s="158"/>
      <c r="U96" s="158"/>
      <c r="V96" s="158"/>
      <c r="W96" s="158"/>
      <c r="X96" s="158"/>
      <c r="Y96" s="158"/>
      <c r="Z96" s="158"/>
      <c r="AA96" s="158"/>
      <c r="AB96" s="158"/>
      <c r="AC96" s="158"/>
      <c r="AD96" s="158"/>
      <c r="AE96" s="158"/>
      <c r="AF96" s="158"/>
      <c r="AG96" s="158"/>
      <c r="AH96" s="158"/>
      <c r="AI96" s="158"/>
      <c r="AJ96" s="158"/>
      <c r="AK96" s="158"/>
      <c r="AL96" s="158"/>
      <c r="AM96" s="158"/>
      <c r="AN96" s="158"/>
      <c r="AO96" s="158"/>
      <c r="AP96" s="158"/>
      <c r="AQ96" s="158"/>
      <c r="AR96" s="158"/>
      <c r="AS96" s="158"/>
      <c r="AT96" s="158"/>
      <c r="AU96" s="158"/>
      <c r="AV96" s="158"/>
      <c r="AW96" s="158"/>
      <c r="AX96" s="158"/>
      <c r="AY96" s="158"/>
      <c r="AZ96" s="158"/>
      <c r="BA96" s="158"/>
      <c r="BB96" s="158"/>
      <c r="BC96" s="158"/>
      <c r="BD96" s="158"/>
      <c r="BE96" s="158"/>
      <c r="BF96" s="158"/>
      <c r="BG96" s="158"/>
      <c r="BH96" s="158"/>
      <c r="BI96" s="158"/>
      <c r="BJ96" s="158"/>
      <c r="BK96" s="158"/>
      <c r="BL96" s="158"/>
      <c r="BM96" s="158"/>
      <c r="BN96" s="158"/>
      <c r="BO96" s="158"/>
      <c r="BP96" s="158"/>
      <c r="BQ96" s="158"/>
      <c r="BR96" s="158"/>
      <c r="BS96" s="158"/>
      <c r="BT96" s="158"/>
      <c r="BU96" s="158"/>
    </row>
    <row r="97" spans="1:73" ht="10.5" customHeight="1" outlineLevel="1">
      <c r="A97" s="37"/>
      <c r="B97" s="37"/>
      <c r="C97" s="37"/>
      <c r="D97" s="297"/>
      <c r="E97" s="37"/>
      <c r="F97" s="37"/>
      <c r="G97" s="37"/>
      <c r="H97" s="37"/>
      <c r="I97" s="37"/>
      <c r="J97" s="37"/>
      <c r="K97" s="37"/>
      <c r="L97" s="37"/>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2"/>
      <c r="BR97" s="132"/>
      <c r="BS97" s="132"/>
      <c r="BT97" s="132"/>
      <c r="BU97" s="132"/>
    </row>
    <row r="98" spans="1:73" ht="15" customHeight="1" outlineLevel="1">
      <c r="A98" s="37"/>
      <c r="B98" s="37"/>
      <c r="C98" s="41" t="s">
        <v>259</v>
      </c>
      <c r="D98" s="8" t="s">
        <v>6</v>
      </c>
      <c r="E98" s="155">
        <v>250</v>
      </c>
      <c r="F98" s="325" t="s">
        <v>751</v>
      </c>
      <c r="G98" s="37"/>
      <c r="H98" s="37"/>
      <c r="I98" s="152">
        <v>3750</v>
      </c>
      <c r="J98" s="140">
        <v>750</v>
      </c>
      <c r="K98" s="140">
        <v>0</v>
      </c>
      <c r="L98" s="140">
        <v>250</v>
      </c>
      <c r="M98" s="140">
        <v>0</v>
      </c>
      <c r="N98" s="140">
        <v>0</v>
      </c>
      <c r="O98" s="140">
        <v>0</v>
      </c>
      <c r="P98" s="140">
        <v>0</v>
      </c>
      <c r="Q98" s="140">
        <v>0</v>
      </c>
      <c r="R98" s="140">
        <v>0</v>
      </c>
      <c r="S98" s="140">
        <v>250</v>
      </c>
      <c r="T98" s="140">
        <v>0</v>
      </c>
      <c r="U98" s="140">
        <v>250</v>
      </c>
      <c r="V98" s="140">
        <v>250</v>
      </c>
      <c r="W98" s="140">
        <v>0</v>
      </c>
      <c r="X98" s="140">
        <v>0</v>
      </c>
      <c r="Y98" s="140">
        <v>0</v>
      </c>
      <c r="Z98" s="140">
        <v>250</v>
      </c>
      <c r="AA98" s="140">
        <v>0</v>
      </c>
      <c r="AB98" s="140">
        <v>0</v>
      </c>
      <c r="AC98" s="140">
        <v>0</v>
      </c>
      <c r="AD98" s="140">
        <v>500</v>
      </c>
      <c r="AE98" s="140">
        <v>250</v>
      </c>
      <c r="AF98" s="140">
        <v>0</v>
      </c>
      <c r="AG98" s="140">
        <v>0</v>
      </c>
      <c r="AH98" s="140">
        <v>0</v>
      </c>
      <c r="AI98" s="140">
        <v>250</v>
      </c>
      <c r="AJ98" s="140">
        <v>0</v>
      </c>
      <c r="AK98" s="140">
        <v>0</v>
      </c>
      <c r="AL98" s="140">
        <v>0</v>
      </c>
      <c r="AM98" s="140">
        <v>0</v>
      </c>
      <c r="AN98" s="140">
        <v>0</v>
      </c>
      <c r="AO98" s="140">
        <v>0</v>
      </c>
      <c r="AP98" s="140">
        <v>0</v>
      </c>
      <c r="AQ98" s="140">
        <v>0</v>
      </c>
      <c r="AR98" s="140">
        <v>0</v>
      </c>
      <c r="AS98" s="140">
        <v>0</v>
      </c>
      <c r="AT98" s="140">
        <v>0</v>
      </c>
      <c r="AU98" s="140">
        <v>0</v>
      </c>
      <c r="AV98" s="140">
        <v>0</v>
      </c>
      <c r="AW98" s="140">
        <v>250</v>
      </c>
      <c r="AX98" s="140">
        <v>0</v>
      </c>
      <c r="AY98" s="140">
        <v>0</v>
      </c>
      <c r="AZ98" s="140">
        <v>0</v>
      </c>
      <c r="BA98" s="140">
        <v>0</v>
      </c>
      <c r="BB98" s="140">
        <v>0</v>
      </c>
      <c r="BC98" s="140">
        <v>0</v>
      </c>
      <c r="BD98" s="140">
        <v>0</v>
      </c>
      <c r="BE98" s="140">
        <v>0</v>
      </c>
      <c r="BF98" s="140">
        <v>0</v>
      </c>
      <c r="BG98" s="140">
        <v>0</v>
      </c>
      <c r="BH98" s="140">
        <v>0</v>
      </c>
      <c r="BI98" s="140">
        <v>0</v>
      </c>
      <c r="BJ98" s="140">
        <v>0</v>
      </c>
      <c r="BK98" s="140">
        <v>0</v>
      </c>
      <c r="BL98" s="140">
        <v>500</v>
      </c>
      <c r="BM98" s="140">
        <v>0</v>
      </c>
      <c r="BN98" s="140">
        <v>0</v>
      </c>
      <c r="BO98" s="140">
        <v>0</v>
      </c>
      <c r="BP98" s="140">
        <v>0</v>
      </c>
      <c r="BQ98" s="140">
        <v>0</v>
      </c>
      <c r="BR98" s="140">
        <v>0</v>
      </c>
      <c r="BS98" s="140">
        <v>0</v>
      </c>
      <c r="BT98" s="140">
        <v>0</v>
      </c>
      <c r="BU98" s="140">
        <v>0</v>
      </c>
    </row>
    <row r="99" spans="1:73" ht="15" customHeight="1" outlineLevel="1">
      <c r="A99" s="37"/>
      <c r="B99" s="37"/>
      <c r="C99" s="41" t="s">
        <v>260</v>
      </c>
      <c r="D99" s="8" t="s">
        <v>6</v>
      </c>
      <c r="E99" s="155">
        <v>500</v>
      </c>
      <c r="F99" s="325" t="s">
        <v>752</v>
      </c>
      <c r="G99" s="37"/>
      <c r="H99" s="37"/>
      <c r="I99" s="152">
        <v>24458.333333333343</v>
      </c>
      <c r="J99" s="140">
        <v>125</v>
      </c>
      <c r="K99" s="140">
        <v>125</v>
      </c>
      <c r="L99" s="140">
        <v>166.66666666666666</v>
      </c>
      <c r="M99" s="140">
        <v>166.66666666666666</v>
      </c>
      <c r="N99" s="140">
        <v>166.66666666666666</v>
      </c>
      <c r="O99" s="140">
        <v>166.66666666666666</v>
      </c>
      <c r="P99" s="140">
        <v>166.66666666666666</v>
      </c>
      <c r="Q99" s="140">
        <v>166.66666666666666</v>
      </c>
      <c r="R99" s="140">
        <v>166.66666666666666</v>
      </c>
      <c r="S99" s="140">
        <v>208.33333333333334</v>
      </c>
      <c r="T99" s="140">
        <v>208.33333333333334</v>
      </c>
      <c r="U99" s="140">
        <v>250</v>
      </c>
      <c r="V99" s="140">
        <v>291.66666666666669</v>
      </c>
      <c r="W99" s="140">
        <v>291.66666666666669</v>
      </c>
      <c r="X99" s="140">
        <v>291.66666666666669</v>
      </c>
      <c r="Y99" s="140">
        <v>291.66666666666669</v>
      </c>
      <c r="Z99" s="140">
        <v>333.33333333333331</v>
      </c>
      <c r="AA99" s="140">
        <v>333.33333333333331</v>
      </c>
      <c r="AB99" s="140">
        <v>333.33333333333331</v>
      </c>
      <c r="AC99" s="140">
        <v>333.33333333333331</v>
      </c>
      <c r="AD99" s="140">
        <v>416.66666666666669</v>
      </c>
      <c r="AE99" s="140">
        <v>458.33333333333331</v>
      </c>
      <c r="AF99" s="140">
        <v>458.33333333333331</v>
      </c>
      <c r="AG99" s="140">
        <v>458.33333333333331</v>
      </c>
      <c r="AH99" s="140">
        <v>458.33333333333331</v>
      </c>
      <c r="AI99" s="140">
        <v>500</v>
      </c>
      <c r="AJ99" s="140">
        <v>500</v>
      </c>
      <c r="AK99" s="140">
        <v>500</v>
      </c>
      <c r="AL99" s="140">
        <v>500</v>
      </c>
      <c r="AM99" s="140">
        <v>500</v>
      </c>
      <c r="AN99" s="140">
        <v>500</v>
      </c>
      <c r="AO99" s="140">
        <v>500</v>
      </c>
      <c r="AP99" s="140">
        <v>500</v>
      </c>
      <c r="AQ99" s="140">
        <v>500</v>
      </c>
      <c r="AR99" s="140">
        <v>500</v>
      </c>
      <c r="AS99" s="140">
        <v>500</v>
      </c>
      <c r="AT99" s="140">
        <v>500</v>
      </c>
      <c r="AU99" s="140">
        <v>500</v>
      </c>
      <c r="AV99" s="140">
        <v>500</v>
      </c>
      <c r="AW99" s="140">
        <v>541.66666666666663</v>
      </c>
      <c r="AX99" s="140">
        <v>541.66666666666663</v>
      </c>
      <c r="AY99" s="140">
        <v>541.66666666666663</v>
      </c>
      <c r="AZ99" s="140">
        <v>541.66666666666663</v>
      </c>
      <c r="BA99" s="140">
        <v>541.66666666666663</v>
      </c>
      <c r="BB99" s="140">
        <v>541.66666666666663</v>
      </c>
      <c r="BC99" s="140">
        <v>541.66666666666663</v>
      </c>
      <c r="BD99" s="140">
        <v>541.66666666666663</v>
      </c>
      <c r="BE99" s="140">
        <v>541.66666666666663</v>
      </c>
      <c r="BF99" s="140">
        <v>541.66666666666663</v>
      </c>
      <c r="BG99" s="140">
        <v>541.66666666666663</v>
      </c>
      <c r="BH99" s="140">
        <v>541.66666666666663</v>
      </c>
      <c r="BI99" s="140">
        <v>541.66666666666663</v>
      </c>
      <c r="BJ99" s="140">
        <v>541.66666666666663</v>
      </c>
      <c r="BK99" s="140">
        <v>541.66666666666663</v>
      </c>
      <c r="BL99" s="140">
        <v>625</v>
      </c>
      <c r="BM99" s="140">
        <v>625</v>
      </c>
      <c r="BN99" s="140">
        <v>625</v>
      </c>
      <c r="BO99" s="140">
        <v>625</v>
      </c>
      <c r="BP99" s="140">
        <v>0</v>
      </c>
      <c r="BQ99" s="140">
        <v>0</v>
      </c>
      <c r="BR99" s="140">
        <v>0</v>
      </c>
      <c r="BS99" s="140">
        <v>0</v>
      </c>
      <c r="BT99" s="140">
        <v>0</v>
      </c>
      <c r="BU99" s="140">
        <v>0</v>
      </c>
    </row>
    <row r="100" spans="1:73" ht="15" customHeight="1" outlineLevel="1">
      <c r="A100" s="37"/>
      <c r="B100" s="37"/>
      <c r="C100" s="41" t="s">
        <v>261</v>
      </c>
      <c r="D100" s="8" t="s">
        <v>6</v>
      </c>
      <c r="E100" s="155">
        <v>350</v>
      </c>
      <c r="F100" s="325" t="s">
        <v>753</v>
      </c>
      <c r="G100" s="37"/>
      <c r="H100" s="37"/>
      <c r="I100" s="152">
        <v>20300</v>
      </c>
      <c r="J100" s="221">
        <v>350</v>
      </c>
      <c r="K100" s="221">
        <v>350</v>
      </c>
      <c r="L100" s="221">
        <v>350</v>
      </c>
      <c r="M100" s="221">
        <v>350</v>
      </c>
      <c r="N100" s="221">
        <v>350</v>
      </c>
      <c r="O100" s="221">
        <v>350</v>
      </c>
      <c r="P100" s="221">
        <v>350</v>
      </c>
      <c r="Q100" s="221">
        <v>350</v>
      </c>
      <c r="R100" s="221">
        <v>350</v>
      </c>
      <c r="S100" s="221">
        <v>350</v>
      </c>
      <c r="T100" s="221">
        <v>350</v>
      </c>
      <c r="U100" s="221">
        <v>350</v>
      </c>
      <c r="V100" s="221">
        <v>350</v>
      </c>
      <c r="W100" s="221">
        <v>350</v>
      </c>
      <c r="X100" s="221">
        <v>350</v>
      </c>
      <c r="Y100" s="221">
        <v>350</v>
      </c>
      <c r="Z100" s="221">
        <v>350</v>
      </c>
      <c r="AA100" s="221">
        <v>350</v>
      </c>
      <c r="AB100" s="221">
        <v>350</v>
      </c>
      <c r="AC100" s="221">
        <v>350</v>
      </c>
      <c r="AD100" s="221">
        <v>350</v>
      </c>
      <c r="AE100" s="221">
        <v>350</v>
      </c>
      <c r="AF100" s="221">
        <v>350</v>
      </c>
      <c r="AG100" s="221">
        <v>350</v>
      </c>
      <c r="AH100" s="221">
        <v>350</v>
      </c>
      <c r="AI100" s="221">
        <v>350</v>
      </c>
      <c r="AJ100" s="221">
        <v>350</v>
      </c>
      <c r="AK100" s="221">
        <v>350</v>
      </c>
      <c r="AL100" s="221">
        <v>350</v>
      </c>
      <c r="AM100" s="221">
        <v>350</v>
      </c>
      <c r="AN100" s="221">
        <v>350</v>
      </c>
      <c r="AO100" s="221">
        <v>350</v>
      </c>
      <c r="AP100" s="221">
        <v>350</v>
      </c>
      <c r="AQ100" s="221">
        <v>350</v>
      </c>
      <c r="AR100" s="221">
        <v>350</v>
      </c>
      <c r="AS100" s="221">
        <v>350</v>
      </c>
      <c r="AT100" s="221">
        <v>350</v>
      </c>
      <c r="AU100" s="221">
        <v>350</v>
      </c>
      <c r="AV100" s="221">
        <v>350</v>
      </c>
      <c r="AW100" s="221">
        <v>350</v>
      </c>
      <c r="AX100" s="221">
        <v>350</v>
      </c>
      <c r="AY100" s="221">
        <v>350</v>
      </c>
      <c r="AZ100" s="221">
        <v>350</v>
      </c>
      <c r="BA100" s="221">
        <v>350</v>
      </c>
      <c r="BB100" s="221">
        <v>350</v>
      </c>
      <c r="BC100" s="221">
        <v>350</v>
      </c>
      <c r="BD100" s="221">
        <v>350</v>
      </c>
      <c r="BE100" s="221">
        <v>350</v>
      </c>
      <c r="BF100" s="221">
        <v>350</v>
      </c>
      <c r="BG100" s="221">
        <v>350</v>
      </c>
      <c r="BH100" s="221">
        <v>350</v>
      </c>
      <c r="BI100" s="221">
        <v>350</v>
      </c>
      <c r="BJ100" s="221">
        <v>350</v>
      </c>
      <c r="BK100" s="221">
        <v>350</v>
      </c>
      <c r="BL100" s="221">
        <v>350</v>
      </c>
      <c r="BM100" s="221">
        <v>350</v>
      </c>
      <c r="BN100" s="221">
        <v>350</v>
      </c>
      <c r="BO100" s="221">
        <v>350</v>
      </c>
      <c r="BP100" s="221">
        <v>0</v>
      </c>
      <c r="BQ100" s="221">
        <v>0</v>
      </c>
      <c r="BR100" s="221">
        <v>0</v>
      </c>
      <c r="BS100" s="221">
        <v>0</v>
      </c>
      <c r="BT100" s="221">
        <v>0</v>
      </c>
      <c r="BU100" s="221">
        <v>0</v>
      </c>
    </row>
    <row r="101" spans="1:73" ht="15" customHeight="1" outlineLevel="1">
      <c r="A101" s="37"/>
      <c r="B101" s="37"/>
      <c r="C101" s="41" t="s">
        <v>538</v>
      </c>
      <c r="D101" s="8" t="s">
        <v>6</v>
      </c>
      <c r="E101" s="325" t="s">
        <v>539</v>
      </c>
      <c r="F101" s="234"/>
      <c r="G101" s="37"/>
      <c r="H101" s="37"/>
      <c r="I101" s="152">
        <v>0</v>
      </c>
      <c r="J101" s="244"/>
      <c r="K101" s="244"/>
      <c r="L101" s="244"/>
      <c r="M101" s="244"/>
      <c r="N101" s="244"/>
      <c r="O101" s="244"/>
      <c r="P101" s="244"/>
      <c r="Q101" s="244"/>
      <c r="R101" s="244"/>
      <c r="S101" s="244"/>
      <c r="T101" s="244"/>
      <c r="U101" s="244"/>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row>
    <row r="102" spans="1:73" ht="15" customHeight="1" outlineLevel="1" thickBot="1">
      <c r="A102" s="37"/>
      <c r="B102" s="37"/>
      <c r="C102" s="94" t="s">
        <v>266</v>
      </c>
      <c r="D102" s="8" t="s">
        <v>6</v>
      </c>
      <c r="E102" s="37"/>
      <c r="F102" s="37"/>
      <c r="G102" s="37"/>
      <c r="H102" s="37"/>
      <c r="I102" s="152">
        <v>48508.333333333307</v>
      </c>
      <c r="J102" s="267">
        <v>1225</v>
      </c>
      <c r="K102" s="267">
        <v>475</v>
      </c>
      <c r="L102" s="267">
        <v>766.66666666666663</v>
      </c>
      <c r="M102" s="267">
        <v>516.66666666666663</v>
      </c>
      <c r="N102" s="267">
        <v>516.66666666666663</v>
      </c>
      <c r="O102" s="267">
        <v>516.66666666666663</v>
      </c>
      <c r="P102" s="267">
        <v>516.66666666666663</v>
      </c>
      <c r="Q102" s="267">
        <v>516.66666666666663</v>
      </c>
      <c r="R102" s="267">
        <v>516.66666666666663</v>
      </c>
      <c r="S102" s="267">
        <v>808.33333333333337</v>
      </c>
      <c r="T102" s="267">
        <v>558.33333333333337</v>
      </c>
      <c r="U102" s="267">
        <v>850</v>
      </c>
      <c r="V102" s="267">
        <v>891.66666666666674</v>
      </c>
      <c r="W102" s="267">
        <v>641.66666666666674</v>
      </c>
      <c r="X102" s="267">
        <v>641.66666666666674</v>
      </c>
      <c r="Y102" s="267">
        <v>641.66666666666674</v>
      </c>
      <c r="Z102" s="267">
        <v>933.33333333333326</v>
      </c>
      <c r="AA102" s="267">
        <v>683.33333333333326</v>
      </c>
      <c r="AB102" s="267">
        <v>683.33333333333326</v>
      </c>
      <c r="AC102" s="267">
        <v>683.33333333333326</v>
      </c>
      <c r="AD102" s="267">
        <v>1266.6666666666667</v>
      </c>
      <c r="AE102" s="267">
        <v>1058.3333333333333</v>
      </c>
      <c r="AF102" s="267">
        <v>808.33333333333326</v>
      </c>
      <c r="AG102" s="267">
        <v>808.33333333333326</v>
      </c>
      <c r="AH102" s="267">
        <v>808.33333333333326</v>
      </c>
      <c r="AI102" s="267">
        <v>1100</v>
      </c>
      <c r="AJ102" s="267">
        <v>850</v>
      </c>
      <c r="AK102" s="267">
        <v>850</v>
      </c>
      <c r="AL102" s="267">
        <v>850</v>
      </c>
      <c r="AM102" s="267">
        <v>850</v>
      </c>
      <c r="AN102" s="267">
        <v>850</v>
      </c>
      <c r="AO102" s="267">
        <v>850</v>
      </c>
      <c r="AP102" s="267">
        <v>850</v>
      </c>
      <c r="AQ102" s="267">
        <v>850</v>
      </c>
      <c r="AR102" s="267">
        <v>850</v>
      </c>
      <c r="AS102" s="267">
        <v>850</v>
      </c>
      <c r="AT102" s="267">
        <v>850</v>
      </c>
      <c r="AU102" s="267">
        <v>850</v>
      </c>
      <c r="AV102" s="267">
        <v>850</v>
      </c>
      <c r="AW102" s="267">
        <v>1141.6666666666665</v>
      </c>
      <c r="AX102" s="267">
        <v>891.66666666666663</v>
      </c>
      <c r="AY102" s="267">
        <v>891.66666666666663</v>
      </c>
      <c r="AZ102" s="267">
        <v>891.66666666666663</v>
      </c>
      <c r="BA102" s="267">
        <v>891.66666666666663</v>
      </c>
      <c r="BB102" s="267">
        <v>891.66666666666663</v>
      </c>
      <c r="BC102" s="267">
        <v>891.66666666666663</v>
      </c>
      <c r="BD102" s="267">
        <v>891.66666666666663</v>
      </c>
      <c r="BE102" s="267">
        <v>891.66666666666663</v>
      </c>
      <c r="BF102" s="267">
        <v>891.66666666666663</v>
      </c>
      <c r="BG102" s="267">
        <v>891.66666666666663</v>
      </c>
      <c r="BH102" s="267">
        <v>891.66666666666663</v>
      </c>
      <c r="BI102" s="267">
        <v>891.66666666666663</v>
      </c>
      <c r="BJ102" s="267">
        <v>891.66666666666663</v>
      </c>
      <c r="BK102" s="267">
        <v>891.66666666666663</v>
      </c>
      <c r="BL102" s="267">
        <v>1475</v>
      </c>
      <c r="BM102" s="267">
        <v>975</v>
      </c>
      <c r="BN102" s="267">
        <v>975</v>
      </c>
      <c r="BO102" s="267">
        <v>975</v>
      </c>
      <c r="BP102" s="267">
        <v>0</v>
      </c>
      <c r="BQ102" s="267">
        <v>0</v>
      </c>
      <c r="BR102" s="267">
        <v>0</v>
      </c>
      <c r="BS102" s="267">
        <v>0</v>
      </c>
      <c r="BT102" s="267">
        <v>0</v>
      </c>
      <c r="BU102" s="267">
        <v>0</v>
      </c>
    </row>
    <row r="103" spans="1:73" ht="13.5" thickTop="1">
      <c r="A103" s="37"/>
      <c r="B103" s="37"/>
      <c r="C103" s="37"/>
      <c r="D103" s="37"/>
      <c r="E103" s="37"/>
      <c r="F103" s="37"/>
      <c r="G103" s="132"/>
      <c r="H103" s="132"/>
      <c r="I103" s="132"/>
      <c r="J103" s="37"/>
      <c r="K103" s="37"/>
      <c r="L103" s="37"/>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2"/>
      <c r="BR103" s="132"/>
      <c r="BS103" s="132"/>
      <c r="BT103" s="132"/>
      <c r="BU103" s="132"/>
    </row>
    <row r="104" spans="1:73">
      <c r="A104" s="37"/>
      <c r="B104" s="37"/>
      <c r="C104" s="37"/>
      <c r="D104" s="37"/>
      <c r="E104" s="37"/>
      <c r="F104" s="37"/>
      <c r="G104" s="132"/>
      <c r="H104" s="132"/>
      <c r="I104" s="132"/>
      <c r="J104" s="37"/>
      <c r="K104" s="37"/>
      <c r="L104" s="37"/>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row>
    <row r="105" spans="1:73">
      <c r="A105" s="132"/>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row>
    <row r="106" spans="1:73">
      <c r="A106" s="132"/>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row>
    <row r="107" spans="1:73">
      <c r="A107" s="132"/>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row>
    <row r="108" spans="1:73">
      <c r="A108" s="132"/>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32"/>
      <c r="BL108" s="132"/>
      <c r="BM108" s="132"/>
      <c r="BN108" s="132"/>
      <c r="BO108" s="132"/>
      <c r="BP108" s="132"/>
      <c r="BQ108" s="132"/>
      <c r="BR108" s="132"/>
      <c r="BS108" s="132"/>
      <c r="BT108" s="132"/>
      <c r="BU108" s="132"/>
    </row>
    <row r="109" spans="1:73">
      <c r="A109" s="132"/>
      <c r="B109" s="132"/>
      <c r="C109" s="132"/>
      <c r="D109" s="132"/>
      <c r="E109" s="132"/>
      <c r="F109" s="132"/>
      <c r="G109" s="132"/>
      <c r="H109" s="132"/>
      <c r="I109" s="132"/>
      <c r="J109" s="132"/>
      <c r="K109" s="132"/>
      <c r="L109" s="132"/>
      <c r="M109" s="132"/>
      <c r="N109" s="132"/>
      <c r="O109" s="132"/>
      <c r="P109" s="132"/>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132"/>
      <c r="BJ109" s="132"/>
      <c r="BK109" s="132"/>
      <c r="BL109" s="132"/>
      <c r="BM109" s="132"/>
      <c r="BN109" s="132"/>
      <c r="BO109" s="132"/>
      <c r="BP109" s="132"/>
      <c r="BQ109" s="132"/>
      <c r="BR109" s="132"/>
      <c r="BS109" s="132"/>
      <c r="BT109" s="132"/>
      <c r="BU109" s="132"/>
    </row>
    <row r="110" spans="1:73">
      <c r="A110" s="132"/>
      <c r="B110" s="132"/>
      <c r="C110" s="132"/>
      <c r="D110" s="132"/>
      <c r="E110" s="132"/>
      <c r="F110" s="132"/>
      <c r="G110" s="132"/>
      <c r="H110" s="132"/>
      <c r="I110" s="132"/>
      <c r="J110" s="132"/>
      <c r="K110" s="132"/>
      <c r="L110" s="132"/>
      <c r="M110" s="132"/>
      <c r="N110" s="132"/>
      <c r="O110" s="132"/>
      <c r="P110" s="132"/>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c r="BI110" s="132"/>
      <c r="BJ110" s="132"/>
      <c r="BK110" s="132"/>
      <c r="BL110" s="132"/>
      <c r="BM110" s="132"/>
      <c r="BN110" s="132"/>
      <c r="BO110" s="132"/>
      <c r="BP110" s="132"/>
      <c r="BQ110" s="132"/>
      <c r="BR110" s="132"/>
      <c r="BS110" s="132"/>
      <c r="BT110" s="132"/>
      <c r="BU110" s="132"/>
    </row>
    <row r="111" spans="1:73">
      <c r="A111" s="132"/>
      <c r="B111" s="132"/>
      <c r="C111" s="132"/>
      <c r="D111" s="132"/>
      <c r="E111" s="132"/>
      <c r="F111" s="132"/>
      <c r="G111" s="132"/>
      <c r="H111" s="132"/>
      <c r="I111" s="132"/>
      <c r="J111" s="132"/>
      <c r="K111" s="132"/>
      <c r="L111" s="132"/>
      <c r="M111" s="132"/>
      <c r="N111" s="132"/>
      <c r="O111" s="132"/>
      <c r="P111" s="132"/>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row>
    <row r="112" spans="1:73">
      <c r="A112" s="132"/>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c r="BI112" s="132"/>
      <c r="BJ112" s="132"/>
      <c r="BK112" s="132"/>
      <c r="BL112" s="132"/>
      <c r="BM112" s="132"/>
      <c r="BN112" s="132"/>
      <c r="BO112" s="132"/>
      <c r="BP112" s="132"/>
      <c r="BQ112" s="132"/>
      <c r="BR112" s="132"/>
      <c r="BS112" s="132"/>
      <c r="BT112" s="132"/>
      <c r="BU112" s="132"/>
    </row>
    <row r="113" spans="1:73">
      <c r="A113" s="132"/>
      <c r="B113" s="132"/>
      <c r="C113" s="132"/>
      <c r="D113" s="132"/>
      <c r="E113" s="132"/>
      <c r="F113" s="132"/>
      <c r="G113" s="132"/>
      <c r="H113" s="132"/>
      <c r="I113" s="132"/>
      <c r="J113" s="132"/>
      <c r="K113" s="132"/>
      <c r="L113" s="132"/>
      <c r="M113" s="132"/>
      <c r="N113" s="132"/>
      <c r="O113" s="132"/>
      <c r="P113" s="132"/>
      <c r="Q113" s="132"/>
      <c r="R113" s="132"/>
      <c r="S113" s="132"/>
      <c r="T113" s="132"/>
      <c r="U113" s="132"/>
      <c r="V113" s="132"/>
      <c r="W113" s="132"/>
      <c r="X113" s="132"/>
      <c r="Y113" s="132"/>
      <c r="Z113" s="132"/>
      <c r="AA113" s="132"/>
      <c r="AB113" s="132"/>
      <c r="AC113" s="132"/>
      <c r="AD113" s="132"/>
      <c r="AE113" s="132"/>
      <c r="AF113" s="132"/>
      <c r="AG113" s="132"/>
      <c r="AH113" s="132"/>
      <c r="AI113" s="132"/>
      <c r="AJ113" s="132"/>
      <c r="AK113" s="132"/>
      <c r="AL113" s="132"/>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132"/>
      <c r="BH113" s="132"/>
      <c r="BI113" s="132"/>
      <c r="BJ113" s="132"/>
      <c r="BK113" s="132"/>
      <c r="BL113" s="132"/>
      <c r="BM113" s="132"/>
      <c r="BN113" s="132"/>
      <c r="BO113" s="132"/>
      <c r="BP113" s="132"/>
      <c r="BQ113" s="132"/>
      <c r="BR113" s="132"/>
      <c r="BS113" s="132"/>
      <c r="BT113" s="132"/>
      <c r="BU113" s="132"/>
    </row>
    <row r="114" spans="1:73">
      <c r="A114" s="132"/>
      <c r="B114" s="132"/>
    </row>
    <row r="115" spans="1:73">
      <c r="A115" s="132"/>
      <c r="B115" s="132"/>
    </row>
    <row r="116" spans="1:73">
      <c r="A116" s="132"/>
      <c r="B116" s="132"/>
    </row>
    <row r="117" spans="1:73">
      <c r="A117" s="132"/>
      <c r="B117" s="132"/>
    </row>
    <row r="118" spans="1:73">
      <c r="A118" s="132"/>
      <c r="B118" s="132"/>
    </row>
    <row r="119" spans="1:73">
      <c r="A119" s="132"/>
      <c r="B119" s="132"/>
    </row>
    <row r="120" spans="1:73">
      <c r="A120" s="132"/>
      <c r="B120" s="132"/>
    </row>
    <row r="121" spans="1:73">
      <c r="A121" s="132"/>
      <c r="B121" s="132"/>
    </row>
    <row r="122" spans="1:73">
      <c r="A122" s="132"/>
      <c r="B122" s="132"/>
    </row>
    <row r="123" spans="1:73">
      <c r="A123" s="132"/>
      <c r="B123" s="132"/>
    </row>
    <row r="124" spans="1:73">
      <c r="A124" s="132"/>
      <c r="B124" s="132"/>
    </row>
    <row r="125" spans="1:73">
      <c r="A125" s="132"/>
      <c r="B125" s="132"/>
    </row>
    <row r="126" spans="1:73">
      <c r="A126" s="132"/>
      <c r="B126" s="132"/>
    </row>
    <row r="127" spans="1:73">
      <c r="A127" s="132"/>
      <c r="B127" s="132"/>
    </row>
    <row r="128" spans="1:73">
      <c r="A128" s="132"/>
      <c r="B128" s="132"/>
    </row>
    <row r="129" spans="1:2">
      <c r="A129" s="132"/>
      <c r="B129" s="132"/>
    </row>
    <row r="130" spans="1:2">
      <c r="A130" s="132"/>
      <c r="B130" s="132"/>
    </row>
    <row r="131" spans="1:2">
      <c r="A131" s="132"/>
      <c r="B131" s="132"/>
    </row>
    <row r="132" spans="1:2">
      <c r="A132" s="132"/>
      <c r="B132" s="132"/>
    </row>
  </sheetData>
  <conditionalFormatting sqref="Y31:BU31">
    <cfRule type="iconSet" priority="100">
      <iconSet iconSet="3Arrows">
        <cfvo type="percent" val="0"/>
        <cfvo type="num" val="0"/>
        <cfvo type="num" val="1"/>
      </iconSet>
    </cfRule>
  </conditionalFormatting>
  <conditionalFormatting sqref="Y31:BU31">
    <cfRule type="iconSet" priority="99">
      <iconSet iconSet="3Arrows">
        <cfvo type="percent" val="0"/>
        <cfvo type="num" val="0"/>
        <cfvo type="num" val="1"/>
      </iconSet>
    </cfRule>
  </conditionalFormatting>
  <conditionalFormatting sqref="J13:BU13">
    <cfRule type="expression" dxfId="243" priority="95" stopIfTrue="1">
      <formula>J$6=0</formula>
    </cfRule>
  </conditionalFormatting>
  <conditionalFormatting sqref="J14:BU14">
    <cfRule type="expression" dxfId="242" priority="93" stopIfTrue="1">
      <formula>J$6=0</formula>
    </cfRule>
  </conditionalFormatting>
  <conditionalFormatting sqref="K17:BU17 J15:BU15">
    <cfRule type="expression" dxfId="241" priority="92" stopIfTrue="1">
      <formula>J$6=0</formula>
    </cfRule>
  </conditionalFormatting>
  <conditionalFormatting sqref="K18:BU18">
    <cfRule type="expression" dxfId="240" priority="91" stopIfTrue="1">
      <formula>K$6=0</formula>
    </cfRule>
  </conditionalFormatting>
  <conditionalFormatting sqref="J22:BU22">
    <cfRule type="expression" dxfId="239" priority="90" stopIfTrue="1">
      <formula>J$6=0</formula>
    </cfRule>
  </conditionalFormatting>
  <conditionalFormatting sqref="K24:BU24 J23:BU23 K26:BU26 AD25:BU25">
    <cfRule type="expression" dxfId="238" priority="89" stopIfTrue="1">
      <formula>J$6=0</formula>
    </cfRule>
  </conditionalFormatting>
  <conditionalFormatting sqref="K27:BU27">
    <cfRule type="expression" dxfId="237" priority="88" stopIfTrue="1">
      <formula>K$6=0</formula>
    </cfRule>
  </conditionalFormatting>
  <conditionalFormatting sqref="J31:X31">
    <cfRule type="iconSet" priority="78">
      <iconSet iconSet="3Arrows">
        <cfvo type="percent" val="0"/>
        <cfvo type="num" val="0"/>
        <cfvo type="num" val="1"/>
      </iconSet>
    </cfRule>
  </conditionalFormatting>
  <conditionalFormatting sqref="J31:X31">
    <cfRule type="iconSet" priority="77">
      <iconSet iconSet="3Arrows">
        <cfvo type="percent" val="0"/>
        <cfvo type="num" val="0"/>
        <cfvo type="num" val="1"/>
      </iconSet>
    </cfRule>
  </conditionalFormatting>
  <conditionalFormatting sqref="BR101:BU101 J101">
    <cfRule type="expression" dxfId="236" priority="40" stopIfTrue="1">
      <formula>J$6=0</formula>
    </cfRule>
  </conditionalFormatting>
  <conditionalFormatting sqref="BR101:BU101">
    <cfRule type="expression" dxfId="235" priority="39" stopIfTrue="1">
      <formula>BR$6=0</formula>
    </cfRule>
  </conditionalFormatting>
  <conditionalFormatting sqref="J101">
    <cfRule type="expression" dxfId="234" priority="38" stopIfTrue="1">
      <formula>J$6=0</formula>
    </cfRule>
  </conditionalFormatting>
  <conditionalFormatting sqref="J101">
    <cfRule type="expression" dxfId="233" priority="37" stopIfTrue="1">
      <formula>J$6=0</formula>
    </cfRule>
  </conditionalFormatting>
  <conditionalFormatting sqref="K101:V101">
    <cfRule type="expression" dxfId="232" priority="36" stopIfTrue="1">
      <formula>K$6=0</formula>
    </cfRule>
  </conditionalFormatting>
  <conditionalFormatting sqref="K101:V101">
    <cfRule type="expression" dxfId="231" priority="35" stopIfTrue="1">
      <formula>K$6=0</formula>
    </cfRule>
  </conditionalFormatting>
  <conditionalFormatting sqref="K101:V101">
    <cfRule type="expression" dxfId="230" priority="34" stopIfTrue="1">
      <formula>K$6=0</formula>
    </cfRule>
  </conditionalFormatting>
  <conditionalFormatting sqref="W101:AH101">
    <cfRule type="expression" dxfId="229" priority="33" stopIfTrue="1">
      <formula>W$6=0</formula>
    </cfRule>
  </conditionalFormatting>
  <conditionalFormatting sqref="W101:AH101">
    <cfRule type="expression" dxfId="228" priority="32" stopIfTrue="1">
      <formula>W$6=0</formula>
    </cfRule>
  </conditionalFormatting>
  <conditionalFormatting sqref="W101:AH101">
    <cfRule type="expression" dxfId="227" priority="31" stopIfTrue="1">
      <formula>W$6=0</formula>
    </cfRule>
  </conditionalFormatting>
  <conditionalFormatting sqref="AU101:BF101">
    <cfRule type="expression" dxfId="226" priority="27" stopIfTrue="1">
      <formula>AU$6=0</formula>
    </cfRule>
  </conditionalFormatting>
  <conditionalFormatting sqref="AU101:BF101">
    <cfRule type="expression" dxfId="225" priority="26" stopIfTrue="1">
      <formula>AU$6=0</formula>
    </cfRule>
  </conditionalFormatting>
  <conditionalFormatting sqref="AU101:BF101">
    <cfRule type="expression" dxfId="224" priority="25" stopIfTrue="1">
      <formula>AU$6=0</formula>
    </cfRule>
  </conditionalFormatting>
  <conditionalFormatting sqref="AT101">
    <cfRule type="expression" dxfId="223" priority="30" stopIfTrue="1">
      <formula>AT$6=0</formula>
    </cfRule>
  </conditionalFormatting>
  <conditionalFormatting sqref="AT101">
    <cfRule type="expression" dxfId="222" priority="29" stopIfTrue="1">
      <formula>AT$6=0</formula>
    </cfRule>
  </conditionalFormatting>
  <conditionalFormatting sqref="AT101">
    <cfRule type="expression" dxfId="221" priority="28" stopIfTrue="1">
      <formula>AT$6=0</formula>
    </cfRule>
  </conditionalFormatting>
  <conditionalFormatting sqref="BG101:BQ101">
    <cfRule type="expression" dxfId="220" priority="24" stopIfTrue="1">
      <formula>BG$6=0</formula>
    </cfRule>
  </conditionalFormatting>
  <conditionalFormatting sqref="BG101:BQ101">
    <cfRule type="expression" dxfId="219" priority="23" stopIfTrue="1">
      <formula>BG$6=0</formula>
    </cfRule>
  </conditionalFormatting>
  <conditionalFormatting sqref="BG101:BQ101">
    <cfRule type="expression" dxfId="218" priority="22" stopIfTrue="1">
      <formula>BG$6=0</formula>
    </cfRule>
  </conditionalFormatting>
  <conditionalFormatting sqref="AI101:AS101">
    <cfRule type="expression" dxfId="217" priority="21" stopIfTrue="1">
      <formula>AI$6=0</formula>
    </cfRule>
  </conditionalFormatting>
  <conditionalFormatting sqref="AI101:AS101">
    <cfRule type="expression" dxfId="216" priority="20" stopIfTrue="1">
      <formula>AI$6=0</formula>
    </cfRule>
  </conditionalFormatting>
  <conditionalFormatting sqref="AI101:AS101">
    <cfRule type="expression" dxfId="215" priority="19" stopIfTrue="1">
      <formula>AI$6=0</formula>
    </cfRule>
  </conditionalFormatting>
  <conditionalFormatting sqref="J16:BU18">
    <cfRule type="expression" dxfId="214" priority="18" stopIfTrue="1">
      <formula>J$6=0</formula>
    </cfRule>
  </conditionalFormatting>
  <conditionalFormatting sqref="K16:BU16">
    <cfRule type="expression" dxfId="213" priority="16" stopIfTrue="1">
      <formula>K$6=0</formula>
    </cfRule>
  </conditionalFormatting>
  <conditionalFormatting sqref="J24:J27">
    <cfRule type="expression" dxfId="212" priority="15" stopIfTrue="1">
      <formula>J$6=0</formula>
    </cfRule>
  </conditionalFormatting>
  <conditionalFormatting sqref="K6:L6">
    <cfRule type="cellIs" dxfId="211" priority="13" stopIfTrue="1" operator="equal">
      <formula>1</formula>
    </cfRule>
  </conditionalFormatting>
  <conditionalFormatting sqref="J4">
    <cfRule type="expression" dxfId="210" priority="12" stopIfTrue="1">
      <formula>J$6=1</formula>
    </cfRule>
  </conditionalFormatting>
  <conditionalFormatting sqref="M6:Q6">
    <cfRule type="cellIs" dxfId="209" priority="11" stopIfTrue="1" operator="equal">
      <formula>1</formula>
    </cfRule>
  </conditionalFormatting>
  <conditionalFormatting sqref="J5">
    <cfRule type="expression" dxfId="208" priority="10" stopIfTrue="1">
      <formula>J$6=1</formula>
    </cfRule>
  </conditionalFormatting>
  <conditionalFormatting sqref="R6:BU6">
    <cfRule type="cellIs" dxfId="207" priority="9" stopIfTrue="1" operator="equal">
      <formula>1</formula>
    </cfRule>
  </conditionalFormatting>
  <conditionalFormatting sqref="J6:BU6">
    <cfRule type="cellIs" dxfId="206" priority="8" stopIfTrue="1" operator="equal">
      <formula>1</formula>
    </cfRule>
  </conditionalFormatting>
  <conditionalFormatting sqref="K4:BU4">
    <cfRule type="expression" dxfId="205" priority="7" stopIfTrue="1">
      <formula>K$6=1</formula>
    </cfRule>
  </conditionalFormatting>
  <conditionalFormatting sqref="L5:BU5">
    <cfRule type="expression" dxfId="204" priority="6" stopIfTrue="1">
      <formula>L$6=1</formula>
    </cfRule>
  </conditionalFormatting>
  <conditionalFormatting sqref="K5:BU5">
    <cfRule type="expression" dxfId="203" priority="5" stopIfTrue="1">
      <formula>K$6=1</formula>
    </cfRule>
  </conditionalFormatting>
  <conditionalFormatting sqref="D3">
    <cfRule type="cellIs" dxfId="202" priority="4" operator="notEqual">
      <formula>0</formula>
    </cfRule>
  </conditionalFormatting>
  <conditionalFormatting sqref="K25:P25">
    <cfRule type="expression" dxfId="201" priority="3" stopIfTrue="1">
      <formula>K$6=0</formula>
    </cfRule>
  </conditionalFormatting>
  <conditionalFormatting sqref="Q25:U25">
    <cfRule type="expression" dxfId="200" priority="2" stopIfTrue="1">
      <formula>Q$6=0</formula>
    </cfRule>
  </conditionalFormatting>
  <conditionalFormatting sqref="V25:AC25">
    <cfRule type="expression" dxfId="199" priority="1" stopIfTrue="1">
      <formula>V$6=0</formula>
    </cfRule>
  </conditionalFormatting>
  <dataValidations disablePrompts="1" count="1">
    <dataValidation type="list" allowBlank="1" showInputMessage="1" showErrorMessage="1" sqref="E13:E18 E22:E27" xr:uid="{F8853569-718A-4294-86EB-868F0DA91BA8}">
      <formula1>Satz_LNK</formula1>
    </dataValidation>
  </dataValidations>
  <hyperlinks>
    <hyperlink ref="E2" location="Index!A1" display="Zum Inhaltsverzeichnis" xr:uid="{00000000-0004-0000-0D00-000000000000}"/>
    <hyperlink ref="E3" location="Fehlerkontrolle" display="Zur Fehleranalyse" xr:uid="{00000000-0004-0000-0D00-000001000000}"/>
  </hyperlinks>
  <pageMargins left="0.7" right="0.7" top="0.78740157499999996" bottom="0.78740157499999996" header="0.3" footer="0.3"/>
  <drawing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Invest_Afa">
    <tabColor rgb="FFFFFF00"/>
  </sheetPr>
  <dimension ref="A1:NE240"/>
  <sheetViews>
    <sheetView showGridLines="0" zoomScale="115" zoomScaleNormal="115" workbookViewId="0">
      <pane xSplit="9" ySplit="6" topLeftCell="J7" activePane="bottomRight" state="frozenSplit"/>
      <selection pane="topRight" activeCell="J1" sqref="J1"/>
      <selection pane="bottomLeft" activeCell="A8" sqref="A8"/>
      <selection pane="bottomRight" activeCell="J7" sqref="J7"/>
    </sheetView>
  </sheetViews>
  <sheetFormatPr baseColWidth="10" defaultColWidth="0" defaultRowHeight="12.75" zeroHeight="1" outlineLevelRow="1"/>
  <cols>
    <col min="1" max="2" width="4.140625" style="123" customWidth="1"/>
    <col min="3" max="3" width="59.140625" style="123" customWidth="1"/>
    <col min="4" max="5" width="16" style="123" customWidth="1"/>
    <col min="6" max="6" width="10" style="123" customWidth="1"/>
    <col min="7" max="7" width="13.5703125" style="123" customWidth="1"/>
    <col min="8" max="8" width="11.5703125" style="123" customWidth="1"/>
    <col min="9" max="73" width="11.42578125" style="123" customWidth="1"/>
    <col min="74" max="369" width="0" style="123" hidden="1" customWidth="1"/>
    <col min="370" max="16384" width="11.42578125" style="123" hidden="1"/>
  </cols>
  <sheetData>
    <row r="1" spans="1:73" ht="20.25">
      <c r="A1" s="42" t="s">
        <v>253</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row>
    <row r="2" spans="1:73" ht="16.5" customHeight="1">
      <c r="A2" s="135"/>
      <c r="B2" s="135"/>
      <c r="C2" s="253" t="str">
        <f>Timing!C2</f>
        <v>Modell: Fiktive 5 Jahres-Finanzplanung</v>
      </c>
      <c r="D2" s="253"/>
      <c r="E2" s="260" t="s">
        <v>180</v>
      </c>
      <c r="F2" s="135"/>
      <c r="G2" s="135"/>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row>
    <row r="3" spans="1:73" ht="16.5" customHeight="1">
      <c r="A3" s="135"/>
      <c r="B3" s="135"/>
      <c r="C3" s="253" t="s">
        <v>745</v>
      </c>
      <c r="D3" s="48">
        <v>0</v>
      </c>
      <c r="E3" s="260" t="s">
        <v>181</v>
      </c>
      <c r="F3" s="135"/>
      <c r="G3" s="261"/>
      <c r="H3" s="261"/>
      <c r="I3" s="257"/>
      <c r="J3" s="262"/>
      <c r="K3" s="227"/>
      <c r="L3" s="262"/>
      <c r="M3" s="227"/>
      <c r="N3" s="262"/>
      <c r="O3" s="227"/>
      <c r="P3" s="262"/>
      <c r="Q3" s="227"/>
      <c r="R3" s="262"/>
      <c r="S3" s="227"/>
      <c r="T3" s="262"/>
      <c r="U3" s="227"/>
      <c r="V3" s="262"/>
      <c r="W3" s="227"/>
      <c r="X3" s="262"/>
      <c r="Y3" s="227"/>
      <c r="Z3" s="262"/>
      <c r="AA3" s="227"/>
      <c r="AB3" s="262"/>
      <c r="AC3" s="227"/>
      <c r="AD3" s="262"/>
      <c r="AE3" s="227"/>
      <c r="AF3" s="262"/>
      <c r="AG3" s="227"/>
      <c r="AH3" s="262"/>
      <c r="AI3" s="227"/>
      <c r="AJ3" s="262"/>
      <c r="AK3" s="227"/>
      <c r="AL3" s="262"/>
      <c r="AM3" s="227"/>
      <c r="AN3" s="262"/>
      <c r="AO3" s="227"/>
      <c r="AP3" s="262"/>
      <c r="AQ3" s="227"/>
      <c r="AR3" s="262"/>
      <c r="AS3" s="227"/>
      <c r="AT3" s="262"/>
      <c r="AU3" s="227"/>
      <c r="AV3" s="262"/>
      <c r="AW3" s="227"/>
      <c r="AX3" s="262"/>
      <c r="AY3" s="227"/>
      <c r="AZ3" s="262"/>
      <c r="BA3" s="227"/>
      <c r="BB3" s="262"/>
      <c r="BC3" s="227"/>
      <c r="BD3" s="262"/>
      <c r="BE3" s="227"/>
      <c r="BF3" s="262"/>
      <c r="BG3" s="227"/>
      <c r="BH3" s="262"/>
      <c r="BI3" s="227"/>
      <c r="BJ3" s="262"/>
      <c r="BK3" s="227"/>
      <c r="BL3" s="262"/>
      <c r="BM3" s="227"/>
      <c r="BN3" s="262"/>
      <c r="BO3" s="262"/>
      <c r="BP3" s="262"/>
      <c r="BQ3" s="262"/>
      <c r="BR3" s="262"/>
      <c r="BS3" s="262"/>
      <c r="BT3" s="262"/>
      <c r="BU3" s="262"/>
    </row>
    <row r="4" spans="1:73" ht="16.5" customHeight="1">
      <c r="A4" s="135"/>
      <c r="B4" s="254"/>
      <c r="C4" s="255" t="s">
        <v>118</v>
      </c>
      <c r="D4" s="258"/>
      <c r="E4" s="258"/>
      <c r="F4" s="258"/>
      <c r="G4" s="259"/>
      <c r="H4" s="257"/>
      <c r="I4" s="257"/>
      <c r="J4" s="369">
        <v>44621</v>
      </c>
      <c r="K4" s="369">
        <v>44652</v>
      </c>
      <c r="L4" s="369">
        <v>44682</v>
      </c>
      <c r="M4" s="369">
        <v>44713</v>
      </c>
      <c r="N4" s="369">
        <v>44743</v>
      </c>
      <c r="O4" s="369">
        <v>44774</v>
      </c>
      <c r="P4" s="369">
        <v>44805</v>
      </c>
      <c r="Q4" s="369">
        <v>44835</v>
      </c>
      <c r="R4" s="369">
        <v>44866</v>
      </c>
      <c r="S4" s="369">
        <v>44896</v>
      </c>
      <c r="T4" s="369">
        <v>44927</v>
      </c>
      <c r="U4" s="369">
        <v>44958</v>
      </c>
      <c r="V4" s="369">
        <v>44986</v>
      </c>
      <c r="W4" s="369">
        <v>45017</v>
      </c>
      <c r="X4" s="369">
        <v>45047</v>
      </c>
      <c r="Y4" s="369">
        <v>45078</v>
      </c>
      <c r="Z4" s="369">
        <v>45108</v>
      </c>
      <c r="AA4" s="369">
        <v>45139</v>
      </c>
      <c r="AB4" s="369">
        <v>45170</v>
      </c>
      <c r="AC4" s="369">
        <v>45200</v>
      </c>
      <c r="AD4" s="369">
        <v>45231</v>
      </c>
      <c r="AE4" s="369">
        <v>45261</v>
      </c>
      <c r="AF4" s="369">
        <v>45292</v>
      </c>
      <c r="AG4" s="369">
        <v>45323</v>
      </c>
      <c r="AH4" s="369">
        <v>45352</v>
      </c>
      <c r="AI4" s="369">
        <v>45383</v>
      </c>
      <c r="AJ4" s="369">
        <v>45413</v>
      </c>
      <c r="AK4" s="369">
        <v>45444</v>
      </c>
      <c r="AL4" s="369">
        <v>45474</v>
      </c>
      <c r="AM4" s="369">
        <v>45505</v>
      </c>
      <c r="AN4" s="369">
        <v>45536</v>
      </c>
      <c r="AO4" s="369">
        <v>45566</v>
      </c>
      <c r="AP4" s="369">
        <v>45597</v>
      </c>
      <c r="AQ4" s="369">
        <v>45627</v>
      </c>
      <c r="AR4" s="369">
        <v>45658</v>
      </c>
      <c r="AS4" s="369">
        <v>45689</v>
      </c>
      <c r="AT4" s="369">
        <v>45717</v>
      </c>
      <c r="AU4" s="369">
        <v>45748</v>
      </c>
      <c r="AV4" s="369">
        <v>45778</v>
      </c>
      <c r="AW4" s="369">
        <v>45809</v>
      </c>
      <c r="AX4" s="369">
        <v>45839</v>
      </c>
      <c r="AY4" s="369">
        <v>45870</v>
      </c>
      <c r="AZ4" s="369">
        <v>45901</v>
      </c>
      <c r="BA4" s="369">
        <v>45931</v>
      </c>
      <c r="BB4" s="369">
        <v>45962</v>
      </c>
      <c r="BC4" s="369">
        <v>45992</v>
      </c>
      <c r="BD4" s="369">
        <v>46023</v>
      </c>
      <c r="BE4" s="369">
        <v>46054</v>
      </c>
      <c r="BF4" s="369">
        <v>46082</v>
      </c>
      <c r="BG4" s="369">
        <v>46113</v>
      </c>
      <c r="BH4" s="369">
        <v>46143</v>
      </c>
      <c r="BI4" s="369">
        <v>46174</v>
      </c>
      <c r="BJ4" s="369">
        <v>46204</v>
      </c>
      <c r="BK4" s="369">
        <v>46235</v>
      </c>
      <c r="BL4" s="369">
        <v>46266</v>
      </c>
      <c r="BM4" s="369">
        <v>46296</v>
      </c>
      <c r="BN4" s="369">
        <v>46327</v>
      </c>
      <c r="BO4" s="369">
        <v>46357</v>
      </c>
      <c r="BP4" s="369">
        <v>46388</v>
      </c>
      <c r="BQ4" s="369">
        <v>46419</v>
      </c>
      <c r="BR4" s="369">
        <v>46447</v>
      </c>
      <c r="BS4" s="369">
        <v>46478</v>
      </c>
      <c r="BT4" s="369">
        <v>46508</v>
      </c>
      <c r="BU4" s="369">
        <v>46539</v>
      </c>
    </row>
    <row r="5" spans="1:73" ht="16.5" customHeight="1">
      <c r="A5" s="135"/>
      <c r="B5" s="135"/>
      <c r="C5" s="255" t="s">
        <v>119</v>
      </c>
      <c r="D5" s="81" t="s">
        <v>120</v>
      </c>
      <c r="E5" s="11" t="s">
        <v>121</v>
      </c>
      <c r="F5" s="258"/>
      <c r="G5" s="259"/>
      <c r="H5" s="257"/>
      <c r="I5" s="86">
        <v>44620</v>
      </c>
      <c r="J5" s="370">
        <v>44651</v>
      </c>
      <c r="K5" s="370">
        <v>44681</v>
      </c>
      <c r="L5" s="370">
        <v>44712</v>
      </c>
      <c r="M5" s="370">
        <v>44742</v>
      </c>
      <c r="N5" s="370">
        <v>44773</v>
      </c>
      <c r="O5" s="370">
        <v>44804</v>
      </c>
      <c r="P5" s="370">
        <v>44834</v>
      </c>
      <c r="Q5" s="370">
        <v>44865</v>
      </c>
      <c r="R5" s="370">
        <v>44895</v>
      </c>
      <c r="S5" s="370">
        <v>44926</v>
      </c>
      <c r="T5" s="370">
        <v>44957</v>
      </c>
      <c r="U5" s="370">
        <v>44985</v>
      </c>
      <c r="V5" s="370">
        <v>45016</v>
      </c>
      <c r="W5" s="370">
        <v>45046</v>
      </c>
      <c r="X5" s="370">
        <v>45077</v>
      </c>
      <c r="Y5" s="370">
        <v>45107</v>
      </c>
      <c r="Z5" s="370">
        <v>45138</v>
      </c>
      <c r="AA5" s="370">
        <v>45169</v>
      </c>
      <c r="AB5" s="370">
        <v>45199</v>
      </c>
      <c r="AC5" s="370">
        <v>45230</v>
      </c>
      <c r="AD5" s="370">
        <v>45260</v>
      </c>
      <c r="AE5" s="370">
        <v>45291</v>
      </c>
      <c r="AF5" s="370">
        <v>45322</v>
      </c>
      <c r="AG5" s="370">
        <v>45351</v>
      </c>
      <c r="AH5" s="370">
        <v>45382</v>
      </c>
      <c r="AI5" s="370">
        <v>45412</v>
      </c>
      <c r="AJ5" s="370">
        <v>45443</v>
      </c>
      <c r="AK5" s="370">
        <v>45473</v>
      </c>
      <c r="AL5" s="370">
        <v>45504</v>
      </c>
      <c r="AM5" s="370">
        <v>45535</v>
      </c>
      <c r="AN5" s="370">
        <v>45565</v>
      </c>
      <c r="AO5" s="370">
        <v>45596</v>
      </c>
      <c r="AP5" s="370">
        <v>45626</v>
      </c>
      <c r="AQ5" s="370">
        <v>45657</v>
      </c>
      <c r="AR5" s="370">
        <v>45688</v>
      </c>
      <c r="AS5" s="370">
        <v>45716</v>
      </c>
      <c r="AT5" s="370">
        <v>45747</v>
      </c>
      <c r="AU5" s="370">
        <v>45777</v>
      </c>
      <c r="AV5" s="370">
        <v>45808</v>
      </c>
      <c r="AW5" s="370">
        <v>45838</v>
      </c>
      <c r="AX5" s="370">
        <v>45869</v>
      </c>
      <c r="AY5" s="370">
        <v>45900</v>
      </c>
      <c r="AZ5" s="370">
        <v>45930</v>
      </c>
      <c r="BA5" s="370">
        <v>45961</v>
      </c>
      <c r="BB5" s="370">
        <v>45991</v>
      </c>
      <c r="BC5" s="370">
        <v>46022</v>
      </c>
      <c r="BD5" s="370">
        <v>46053</v>
      </c>
      <c r="BE5" s="370">
        <v>46081</v>
      </c>
      <c r="BF5" s="370">
        <v>46112</v>
      </c>
      <c r="BG5" s="370">
        <v>46142</v>
      </c>
      <c r="BH5" s="370">
        <v>46173</v>
      </c>
      <c r="BI5" s="370">
        <v>46203</v>
      </c>
      <c r="BJ5" s="370">
        <v>46234</v>
      </c>
      <c r="BK5" s="370">
        <v>46265</v>
      </c>
      <c r="BL5" s="370">
        <v>46295</v>
      </c>
      <c r="BM5" s="370">
        <v>46326</v>
      </c>
      <c r="BN5" s="370">
        <v>46356</v>
      </c>
      <c r="BO5" s="370">
        <v>46387</v>
      </c>
      <c r="BP5" s="370">
        <v>46418</v>
      </c>
      <c r="BQ5" s="370">
        <v>46446</v>
      </c>
      <c r="BR5" s="370">
        <v>46477</v>
      </c>
      <c r="BS5" s="370">
        <v>46507</v>
      </c>
      <c r="BT5" s="370">
        <v>46538</v>
      </c>
      <c r="BU5" s="370">
        <v>46568</v>
      </c>
    </row>
    <row r="6" spans="1:73" ht="16.5" customHeight="1">
      <c r="A6" s="256"/>
      <c r="B6" s="256"/>
      <c r="C6" s="257" t="s">
        <v>223</v>
      </c>
      <c r="D6" s="371">
        <v>44621</v>
      </c>
      <c r="E6" s="371">
        <v>46387</v>
      </c>
      <c r="F6" s="257"/>
      <c r="G6" s="259"/>
      <c r="H6" s="257"/>
      <c r="I6" s="88">
        <v>58</v>
      </c>
      <c r="J6" s="30">
        <v>1</v>
      </c>
      <c r="K6" s="30">
        <v>1</v>
      </c>
      <c r="L6" s="30">
        <v>1</v>
      </c>
      <c r="M6" s="30">
        <v>1</v>
      </c>
      <c r="N6" s="30">
        <v>1</v>
      </c>
      <c r="O6" s="30">
        <v>1</v>
      </c>
      <c r="P6" s="30">
        <v>1</v>
      </c>
      <c r="Q6" s="30">
        <v>1</v>
      </c>
      <c r="R6" s="30">
        <v>1</v>
      </c>
      <c r="S6" s="30">
        <v>1</v>
      </c>
      <c r="T6" s="30">
        <v>1</v>
      </c>
      <c r="U6" s="30">
        <v>1</v>
      </c>
      <c r="V6" s="30">
        <v>1</v>
      </c>
      <c r="W6" s="30">
        <v>1</v>
      </c>
      <c r="X6" s="30">
        <v>1</v>
      </c>
      <c r="Y6" s="30">
        <v>1</v>
      </c>
      <c r="Z6" s="30">
        <v>1</v>
      </c>
      <c r="AA6" s="30">
        <v>1</v>
      </c>
      <c r="AB6" s="30">
        <v>1</v>
      </c>
      <c r="AC6" s="30">
        <v>1</v>
      </c>
      <c r="AD6" s="30">
        <v>1</v>
      </c>
      <c r="AE6" s="30">
        <v>1</v>
      </c>
      <c r="AF6" s="30">
        <v>1</v>
      </c>
      <c r="AG6" s="30">
        <v>1</v>
      </c>
      <c r="AH6" s="30">
        <v>1</v>
      </c>
      <c r="AI6" s="30">
        <v>1</v>
      </c>
      <c r="AJ6" s="30">
        <v>1</v>
      </c>
      <c r="AK6" s="30">
        <v>1</v>
      </c>
      <c r="AL6" s="30">
        <v>1</v>
      </c>
      <c r="AM6" s="30">
        <v>1</v>
      </c>
      <c r="AN6" s="30">
        <v>1</v>
      </c>
      <c r="AO6" s="30">
        <v>1</v>
      </c>
      <c r="AP6" s="30">
        <v>1</v>
      </c>
      <c r="AQ6" s="30">
        <v>1</v>
      </c>
      <c r="AR6" s="30">
        <v>1</v>
      </c>
      <c r="AS6" s="30">
        <v>1</v>
      </c>
      <c r="AT6" s="30">
        <v>1</v>
      </c>
      <c r="AU6" s="30">
        <v>1</v>
      </c>
      <c r="AV6" s="30">
        <v>1</v>
      </c>
      <c r="AW6" s="30">
        <v>1</v>
      </c>
      <c r="AX6" s="30">
        <v>1</v>
      </c>
      <c r="AY6" s="30">
        <v>1</v>
      </c>
      <c r="AZ6" s="30">
        <v>1</v>
      </c>
      <c r="BA6" s="30">
        <v>1</v>
      </c>
      <c r="BB6" s="30">
        <v>1</v>
      </c>
      <c r="BC6" s="30">
        <v>1</v>
      </c>
      <c r="BD6" s="30">
        <v>1</v>
      </c>
      <c r="BE6" s="30">
        <v>1</v>
      </c>
      <c r="BF6" s="30">
        <v>1</v>
      </c>
      <c r="BG6" s="30">
        <v>1</v>
      </c>
      <c r="BH6" s="30">
        <v>1</v>
      </c>
      <c r="BI6" s="30">
        <v>1</v>
      </c>
      <c r="BJ6" s="30">
        <v>1</v>
      </c>
      <c r="BK6" s="30">
        <v>1</v>
      </c>
      <c r="BL6" s="30">
        <v>1</v>
      </c>
      <c r="BM6" s="30">
        <v>1</v>
      </c>
      <c r="BN6" s="30">
        <v>1</v>
      </c>
      <c r="BO6" s="30">
        <v>1</v>
      </c>
      <c r="BP6" s="30">
        <v>0</v>
      </c>
      <c r="BQ6" s="30">
        <v>0</v>
      </c>
      <c r="BR6" s="30">
        <v>0</v>
      </c>
      <c r="BS6" s="30">
        <v>0</v>
      </c>
      <c r="BT6" s="30">
        <v>0</v>
      </c>
      <c r="BU6" s="30">
        <v>0</v>
      </c>
    </row>
    <row r="7" spans="1:73" ht="20.25">
      <c r="A7" s="132"/>
      <c r="B7" s="132"/>
      <c r="C7" s="142" t="s">
        <v>122</v>
      </c>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row>
    <row r="8" spans="1:73">
      <c r="A8" s="132"/>
      <c r="B8" s="132"/>
      <c r="C8" s="132" t="s">
        <v>270</v>
      </c>
      <c r="D8" s="297" t="s">
        <v>212</v>
      </c>
      <c r="E8" s="132"/>
      <c r="F8" s="132"/>
      <c r="G8" s="132"/>
      <c r="H8" s="132"/>
      <c r="I8" s="132"/>
      <c r="J8" s="374">
        <v>1</v>
      </c>
      <c r="K8" s="374">
        <v>2</v>
      </c>
      <c r="L8" s="374">
        <v>3</v>
      </c>
      <c r="M8" s="374">
        <v>4</v>
      </c>
      <c r="N8" s="374">
        <v>5</v>
      </c>
      <c r="O8" s="374">
        <v>6</v>
      </c>
      <c r="P8" s="374">
        <v>7</v>
      </c>
      <c r="Q8" s="374">
        <v>8</v>
      </c>
      <c r="R8" s="374">
        <v>9</v>
      </c>
      <c r="S8" s="374">
        <v>10</v>
      </c>
      <c r="T8" s="374">
        <v>11</v>
      </c>
      <c r="U8" s="374">
        <v>12</v>
      </c>
      <c r="V8" s="374">
        <v>13</v>
      </c>
      <c r="W8" s="374">
        <v>14</v>
      </c>
      <c r="X8" s="374">
        <v>15</v>
      </c>
      <c r="Y8" s="374">
        <v>16</v>
      </c>
      <c r="Z8" s="374">
        <v>17</v>
      </c>
      <c r="AA8" s="374">
        <v>18</v>
      </c>
      <c r="AB8" s="374">
        <v>19</v>
      </c>
      <c r="AC8" s="374">
        <v>20</v>
      </c>
      <c r="AD8" s="374">
        <v>21</v>
      </c>
      <c r="AE8" s="374">
        <v>22</v>
      </c>
      <c r="AF8" s="374">
        <v>23</v>
      </c>
      <c r="AG8" s="374">
        <v>24</v>
      </c>
      <c r="AH8" s="374">
        <v>25</v>
      </c>
      <c r="AI8" s="374">
        <v>26</v>
      </c>
      <c r="AJ8" s="374">
        <v>27</v>
      </c>
      <c r="AK8" s="374">
        <v>28</v>
      </c>
      <c r="AL8" s="374">
        <v>29</v>
      </c>
      <c r="AM8" s="374">
        <v>30</v>
      </c>
      <c r="AN8" s="374">
        <v>31</v>
      </c>
      <c r="AO8" s="374">
        <v>32</v>
      </c>
      <c r="AP8" s="374">
        <v>33</v>
      </c>
      <c r="AQ8" s="374">
        <v>34</v>
      </c>
      <c r="AR8" s="374">
        <v>35</v>
      </c>
      <c r="AS8" s="374">
        <v>36</v>
      </c>
      <c r="AT8" s="374">
        <v>37</v>
      </c>
      <c r="AU8" s="374">
        <v>38</v>
      </c>
      <c r="AV8" s="374">
        <v>39</v>
      </c>
      <c r="AW8" s="374">
        <v>40</v>
      </c>
      <c r="AX8" s="374">
        <v>41</v>
      </c>
      <c r="AY8" s="374">
        <v>42</v>
      </c>
      <c r="AZ8" s="374">
        <v>43</v>
      </c>
      <c r="BA8" s="374">
        <v>44</v>
      </c>
      <c r="BB8" s="374">
        <v>45</v>
      </c>
      <c r="BC8" s="374">
        <v>46</v>
      </c>
      <c r="BD8" s="374">
        <v>47</v>
      </c>
      <c r="BE8" s="374">
        <v>48</v>
      </c>
      <c r="BF8" s="374">
        <v>49</v>
      </c>
      <c r="BG8" s="374">
        <v>50</v>
      </c>
      <c r="BH8" s="374">
        <v>51</v>
      </c>
      <c r="BI8" s="374">
        <v>52</v>
      </c>
      <c r="BJ8" s="374">
        <v>53</v>
      </c>
      <c r="BK8" s="374">
        <v>54</v>
      </c>
      <c r="BL8" s="374">
        <v>55</v>
      </c>
      <c r="BM8" s="374">
        <v>56</v>
      </c>
      <c r="BN8" s="374">
        <v>57</v>
      </c>
      <c r="BO8" s="374">
        <v>58</v>
      </c>
      <c r="BP8" s="374">
        <v>59</v>
      </c>
      <c r="BQ8" s="374">
        <v>60</v>
      </c>
      <c r="BR8" s="374">
        <v>61</v>
      </c>
      <c r="BS8" s="374">
        <v>62</v>
      </c>
      <c r="BT8" s="374">
        <v>63</v>
      </c>
      <c r="BU8" s="374">
        <v>64</v>
      </c>
    </row>
    <row r="9" spans="1:73">
      <c r="A9" s="132"/>
      <c r="B9" s="132"/>
      <c r="C9" s="132"/>
      <c r="D9" s="132"/>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row>
    <row r="10" spans="1:73" ht="30.75" customHeight="1" thickBot="1">
      <c r="A10" s="158"/>
      <c r="B10" s="158"/>
      <c r="C10" s="158" t="s">
        <v>419</v>
      </c>
      <c r="D10" s="158"/>
      <c r="E10" s="375"/>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row>
    <row r="11" spans="1:73" s="139" customFormat="1" ht="26.25" customHeight="1" outlineLevel="1">
      <c r="A11" s="132"/>
      <c r="B11" s="37"/>
      <c r="C11" s="142" t="s">
        <v>693</v>
      </c>
      <c r="D11" s="376"/>
      <c r="E11" s="37"/>
      <c r="F11" s="37"/>
      <c r="G11" s="377"/>
      <c r="H11" s="37"/>
      <c r="I11" s="37"/>
      <c r="J11" s="356" t="s">
        <v>593</v>
      </c>
      <c r="K11" s="378"/>
      <c r="L11" s="132"/>
      <c r="M11" s="132"/>
      <c r="N11" s="132"/>
      <c r="O11" s="132"/>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row>
    <row r="12" spans="1:73" s="199" customFormat="1" ht="17.25" customHeight="1" outlineLevel="1">
      <c r="A12" s="132"/>
      <c r="B12" s="37"/>
      <c r="C12" s="24" t="s">
        <v>694</v>
      </c>
      <c r="D12" s="376"/>
      <c r="E12" s="37"/>
      <c r="F12" s="37"/>
      <c r="G12" s="377"/>
      <c r="H12" s="37"/>
      <c r="I12" s="132"/>
      <c r="J12" s="354">
        <v>32450</v>
      </c>
      <c r="K12" s="354">
        <v>31970</v>
      </c>
      <c r="L12" s="354">
        <v>31490</v>
      </c>
      <c r="M12" s="354">
        <v>31010</v>
      </c>
      <c r="N12" s="354">
        <v>30530</v>
      </c>
      <c r="O12" s="354">
        <v>30050</v>
      </c>
      <c r="P12" s="354">
        <v>29570</v>
      </c>
      <c r="Q12" s="354">
        <v>29090</v>
      </c>
      <c r="R12" s="354">
        <v>28610</v>
      </c>
      <c r="S12" s="354">
        <v>28130</v>
      </c>
      <c r="T12" s="354">
        <v>27650</v>
      </c>
      <c r="U12" s="354">
        <v>27170</v>
      </c>
      <c r="V12" s="354">
        <v>26690</v>
      </c>
      <c r="W12" s="354">
        <v>26210</v>
      </c>
      <c r="X12" s="354">
        <v>25730</v>
      </c>
      <c r="Y12" s="354">
        <v>25250</v>
      </c>
      <c r="Z12" s="354">
        <v>24770</v>
      </c>
      <c r="AA12" s="354">
        <v>24290</v>
      </c>
      <c r="AB12" s="354">
        <v>23810</v>
      </c>
      <c r="AC12" s="354">
        <v>23330</v>
      </c>
      <c r="AD12" s="354">
        <v>22850</v>
      </c>
      <c r="AE12" s="354">
        <v>22370</v>
      </c>
      <c r="AF12" s="354">
        <v>21890</v>
      </c>
      <c r="AG12" s="354">
        <v>21410</v>
      </c>
      <c r="AH12" s="354">
        <v>20930</v>
      </c>
      <c r="AI12" s="354">
        <v>20450</v>
      </c>
      <c r="AJ12" s="354">
        <v>19970</v>
      </c>
      <c r="AK12" s="354">
        <v>19490</v>
      </c>
      <c r="AL12" s="354">
        <v>19010</v>
      </c>
      <c r="AM12" s="354">
        <v>18530</v>
      </c>
      <c r="AN12" s="354">
        <v>18050</v>
      </c>
      <c r="AO12" s="354">
        <v>17570</v>
      </c>
      <c r="AP12" s="354">
        <v>17090</v>
      </c>
      <c r="AQ12" s="354">
        <v>16610</v>
      </c>
      <c r="AR12" s="354">
        <v>16130</v>
      </c>
      <c r="AS12" s="354">
        <v>15650</v>
      </c>
      <c r="AT12" s="354">
        <v>15170</v>
      </c>
      <c r="AU12" s="354">
        <v>14690</v>
      </c>
      <c r="AV12" s="354">
        <v>14210</v>
      </c>
      <c r="AW12" s="354">
        <v>13730</v>
      </c>
      <c r="AX12" s="354">
        <v>13250</v>
      </c>
      <c r="AY12" s="354">
        <v>12770</v>
      </c>
      <c r="AZ12" s="354">
        <v>12290</v>
      </c>
      <c r="BA12" s="354">
        <v>11810</v>
      </c>
      <c r="BB12" s="354">
        <v>11330</v>
      </c>
      <c r="BC12" s="354">
        <v>10850</v>
      </c>
      <c r="BD12" s="354">
        <v>10370</v>
      </c>
      <c r="BE12" s="354">
        <v>9890</v>
      </c>
      <c r="BF12" s="354">
        <v>9410</v>
      </c>
      <c r="BG12" s="354">
        <v>8930</v>
      </c>
      <c r="BH12" s="354">
        <v>8450</v>
      </c>
      <c r="BI12" s="354">
        <v>7970</v>
      </c>
      <c r="BJ12" s="354">
        <v>7490</v>
      </c>
      <c r="BK12" s="354">
        <v>7010</v>
      </c>
      <c r="BL12" s="354">
        <v>6530</v>
      </c>
      <c r="BM12" s="354">
        <v>6050</v>
      </c>
      <c r="BN12" s="354">
        <v>5570</v>
      </c>
      <c r="BO12" s="354">
        <v>5090</v>
      </c>
      <c r="BP12" s="354">
        <v>0</v>
      </c>
      <c r="BQ12" s="354">
        <v>0</v>
      </c>
      <c r="BR12" s="354">
        <v>0</v>
      </c>
      <c r="BS12" s="354">
        <v>0</v>
      </c>
      <c r="BT12" s="354">
        <v>0</v>
      </c>
      <c r="BU12" s="354">
        <v>0</v>
      </c>
    </row>
    <row r="13" spans="1:73" s="199" customFormat="1" ht="17.25" customHeight="1" outlineLevel="1">
      <c r="A13" s="132"/>
      <c r="B13" s="37"/>
      <c r="C13" s="24" t="s">
        <v>695</v>
      </c>
      <c r="D13" s="376"/>
      <c r="E13" s="37"/>
      <c r="F13" s="37"/>
      <c r="G13" s="377"/>
      <c r="H13" s="37"/>
      <c r="I13" s="90">
        <v>-27840</v>
      </c>
      <c r="J13" s="244">
        <v>-480</v>
      </c>
      <c r="K13" s="244">
        <v>-480</v>
      </c>
      <c r="L13" s="244">
        <v>-480</v>
      </c>
      <c r="M13" s="244">
        <v>-480</v>
      </c>
      <c r="N13" s="244">
        <v>-480</v>
      </c>
      <c r="O13" s="244">
        <v>-480</v>
      </c>
      <c r="P13" s="244">
        <v>-480</v>
      </c>
      <c r="Q13" s="244">
        <v>-480</v>
      </c>
      <c r="R13" s="244">
        <v>-480</v>
      </c>
      <c r="S13" s="244">
        <v>-480</v>
      </c>
      <c r="T13" s="244">
        <v>-480</v>
      </c>
      <c r="U13" s="244">
        <v>-480</v>
      </c>
      <c r="V13" s="244">
        <v>-480</v>
      </c>
      <c r="W13" s="244">
        <v>-480</v>
      </c>
      <c r="X13" s="244">
        <v>-480</v>
      </c>
      <c r="Y13" s="244">
        <v>-480</v>
      </c>
      <c r="Z13" s="244">
        <v>-480</v>
      </c>
      <c r="AA13" s="244">
        <v>-480</v>
      </c>
      <c r="AB13" s="244">
        <v>-480</v>
      </c>
      <c r="AC13" s="244">
        <v>-480</v>
      </c>
      <c r="AD13" s="244">
        <v>-480</v>
      </c>
      <c r="AE13" s="244">
        <v>-480</v>
      </c>
      <c r="AF13" s="244">
        <v>-480</v>
      </c>
      <c r="AG13" s="244">
        <v>-480</v>
      </c>
      <c r="AH13" s="244">
        <v>-480</v>
      </c>
      <c r="AI13" s="244">
        <v>-480</v>
      </c>
      <c r="AJ13" s="244">
        <v>-480</v>
      </c>
      <c r="AK13" s="244">
        <v>-480</v>
      </c>
      <c r="AL13" s="244">
        <v>-480</v>
      </c>
      <c r="AM13" s="244">
        <v>-480</v>
      </c>
      <c r="AN13" s="244">
        <v>-480</v>
      </c>
      <c r="AO13" s="244">
        <v>-480</v>
      </c>
      <c r="AP13" s="244">
        <v>-480</v>
      </c>
      <c r="AQ13" s="244">
        <v>-480</v>
      </c>
      <c r="AR13" s="244">
        <v>-480</v>
      </c>
      <c r="AS13" s="244">
        <v>-480</v>
      </c>
      <c r="AT13" s="244">
        <v>-480</v>
      </c>
      <c r="AU13" s="244">
        <v>-480</v>
      </c>
      <c r="AV13" s="244">
        <v>-480</v>
      </c>
      <c r="AW13" s="244">
        <v>-480</v>
      </c>
      <c r="AX13" s="244">
        <v>-480</v>
      </c>
      <c r="AY13" s="244">
        <v>-480</v>
      </c>
      <c r="AZ13" s="244">
        <v>-480</v>
      </c>
      <c r="BA13" s="244">
        <v>-480</v>
      </c>
      <c r="BB13" s="244">
        <v>-480</v>
      </c>
      <c r="BC13" s="244">
        <v>-480</v>
      </c>
      <c r="BD13" s="244">
        <v>-480</v>
      </c>
      <c r="BE13" s="244">
        <v>-480</v>
      </c>
      <c r="BF13" s="244">
        <v>-480</v>
      </c>
      <c r="BG13" s="244">
        <v>-480</v>
      </c>
      <c r="BH13" s="244">
        <v>-480</v>
      </c>
      <c r="BI13" s="244">
        <v>-480</v>
      </c>
      <c r="BJ13" s="244">
        <v>-480</v>
      </c>
      <c r="BK13" s="244">
        <v>-480</v>
      </c>
      <c r="BL13" s="244">
        <v>-480</v>
      </c>
      <c r="BM13" s="244">
        <v>-480</v>
      </c>
      <c r="BN13" s="244">
        <v>-480</v>
      </c>
      <c r="BO13" s="244">
        <v>-480</v>
      </c>
      <c r="BP13" s="244">
        <v>0</v>
      </c>
      <c r="BQ13" s="244">
        <v>0</v>
      </c>
      <c r="BR13" s="244">
        <v>0</v>
      </c>
      <c r="BS13" s="244">
        <v>0</v>
      </c>
      <c r="BT13" s="244">
        <v>0</v>
      </c>
      <c r="BU13" s="244">
        <v>0</v>
      </c>
    </row>
    <row r="14" spans="1:73" s="199" customFormat="1" ht="17.25" customHeight="1" outlineLevel="1">
      <c r="A14" s="132"/>
      <c r="B14" s="37"/>
      <c r="C14" s="24" t="s">
        <v>696</v>
      </c>
      <c r="D14" s="376"/>
      <c r="E14" s="37"/>
      <c r="F14" s="480" t="s">
        <v>697</v>
      </c>
      <c r="G14" s="48">
        <v>0</v>
      </c>
      <c r="H14" s="37"/>
      <c r="I14" s="155">
        <v>32450</v>
      </c>
      <c r="J14" s="481">
        <v>31970</v>
      </c>
      <c r="K14" s="481">
        <v>31490</v>
      </c>
      <c r="L14" s="481">
        <v>31010</v>
      </c>
      <c r="M14" s="481">
        <v>30530</v>
      </c>
      <c r="N14" s="481">
        <v>30050</v>
      </c>
      <c r="O14" s="481">
        <v>29570</v>
      </c>
      <c r="P14" s="481">
        <v>29090</v>
      </c>
      <c r="Q14" s="481">
        <v>28610</v>
      </c>
      <c r="R14" s="481">
        <v>28130</v>
      </c>
      <c r="S14" s="481">
        <v>27650</v>
      </c>
      <c r="T14" s="481">
        <v>27170</v>
      </c>
      <c r="U14" s="481">
        <v>26690</v>
      </c>
      <c r="V14" s="481">
        <v>26210</v>
      </c>
      <c r="W14" s="481">
        <v>25730</v>
      </c>
      <c r="X14" s="481">
        <v>25250</v>
      </c>
      <c r="Y14" s="481">
        <v>24770</v>
      </c>
      <c r="Z14" s="481">
        <v>24290</v>
      </c>
      <c r="AA14" s="481">
        <v>23810</v>
      </c>
      <c r="AB14" s="481">
        <v>23330</v>
      </c>
      <c r="AC14" s="481">
        <v>22850</v>
      </c>
      <c r="AD14" s="481">
        <v>22370</v>
      </c>
      <c r="AE14" s="481">
        <v>21890</v>
      </c>
      <c r="AF14" s="481">
        <v>21410</v>
      </c>
      <c r="AG14" s="481">
        <v>20930</v>
      </c>
      <c r="AH14" s="481">
        <v>20450</v>
      </c>
      <c r="AI14" s="481">
        <v>19970</v>
      </c>
      <c r="AJ14" s="481">
        <v>19490</v>
      </c>
      <c r="AK14" s="481">
        <v>19010</v>
      </c>
      <c r="AL14" s="481">
        <v>18530</v>
      </c>
      <c r="AM14" s="481">
        <v>18050</v>
      </c>
      <c r="AN14" s="481">
        <v>17570</v>
      </c>
      <c r="AO14" s="481">
        <v>17090</v>
      </c>
      <c r="AP14" s="481">
        <v>16610</v>
      </c>
      <c r="AQ14" s="481">
        <v>16130</v>
      </c>
      <c r="AR14" s="481">
        <v>15650</v>
      </c>
      <c r="AS14" s="481">
        <v>15170</v>
      </c>
      <c r="AT14" s="481">
        <v>14690</v>
      </c>
      <c r="AU14" s="481">
        <v>14210</v>
      </c>
      <c r="AV14" s="481">
        <v>13730</v>
      </c>
      <c r="AW14" s="481">
        <v>13250</v>
      </c>
      <c r="AX14" s="481">
        <v>12770</v>
      </c>
      <c r="AY14" s="481">
        <v>12290</v>
      </c>
      <c r="AZ14" s="481">
        <v>11810</v>
      </c>
      <c r="BA14" s="481">
        <v>11330</v>
      </c>
      <c r="BB14" s="481">
        <v>10850</v>
      </c>
      <c r="BC14" s="481">
        <v>10370</v>
      </c>
      <c r="BD14" s="481">
        <v>9890</v>
      </c>
      <c r="BE14" s="481">
        <v>9410</v>
      </c>
      <c r="BF14" s="481">
        <v>8930</v>
      </c>
      <c r="BG14" s="481">
        <v>8450</v>
      </c>
      <c r="BH14" s="481">
        <v>7970</v>
      </c>
      <c r="BI14" s="481">
        <v>7490</v>
      </c>
      <c r="BJ14" s="481">
        <v>7010</v>
      </c>
      <c r="BK14" s="481">
        <v>6530</v>
      </c>
      <c r="BL14" s="481">
        <v>6050</v>
      </c>
      <c r="BM14" s="481">
        <v>5570</v>
      </c>
      <c r="BN14" s="481">
        <v>5090</v>
      </c>
      <c r="BO14" s="481">
        <v>4610</v>
      </c>
      <c r="BP14" s="481">
        <v>0</v>
      </c>
      <c r="BQ14" s="481">
        <v>0</v>
      </c>
      <c r="BR14" s="481">
        <v>0</v>
      </c>
      <c r="BS14" s="481">
        <v>0</v>
      </c>
      <c r="BT14" s="481">
        <v>0</v>
      </c>
      <c r="BU14" s="481">
        <v>0</v>
      </c>
    </row>
    <row r="15" spans="1:73" s="199" customFormat="1" ht="17.25" customHeight="1" outlineLevel="1">
      <c r="A15" s="132"/>
      <c r="B15" s="37"/>
      <c r="C15" s="142"/>
      <c r="D15" s="376"/>
      <c r="E15" s="37"/>
      <c r="F15" s="37"/>
      <c r="G15" s="377"/>
      <c r="H15" s="37"/>
      <c r="I15" s="37"/>
      <c r="J15" s="356"/>
      <c r="K15" s="378"/>
      <c r="L15" s="132"/>
      <c r="M15" s="132"/>
      <c r="N15" s="132"/>
      <c r="O15" s="132"/>
      <c r="P15" s="132"/>
      <c r="Q15" s="132"/>
      <c r="R15" s="132"/>
      <c r="S15" s="132"/>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row>
    <row r="16" spans="1:73" s="199" customFormat="1" ht="17.25" customHeight="1" outlineLevel="1">
      <c r="A16" s="132"/>
      <c r="B16" s="37"/>
      <c r="C16" s="142" t="s">
        <v>692</v>
      </c>
      <c r="D16" s="376"/>
      <c r="E16" s="37"/>
      <c r="F16" s="37"/>
      <c r="G16" s="377"/>
      <c r="H16" s="37"/>
      <c r="I16" s="37"/>
      <c r="J16" s="356" t="s">
        <v>593</v>
      </c>
      <c r="K16" s="378"/>
      <c r="L16" s="132"/>
      <c r="M16" s="132"/>
      <c r="N16" s="132"/>
      <c r="O16" s="132"/>
      <c r="P16" s="132"/>
      <c r="Q16" s="132"/>
      <c r="R16" s="132"/>
      <c r="S16" s="132"/>
      <c r="T16" s="132"/>
      <c r="U16" s="132"/>
      <c r="V16" s="132"/>
      <c r="W16" s="132"/>
      <c r="X16" s="132"/>
      <c r="Y16" s="132"/>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row>
    <row r="17" spans="1:73" s="139" customFormat="1" ht="17.25" customHeight="1" outlineLevel="1">
      <c r="A17" s="132"/>
      <c r="B17" s="379"/>
      <c r="C17" s="380" t="s">
        <v>415</v>
      </c>
      <c r="D17" s="376"/>
      <c r="E17" s="11" t="s">
        <v>439</v>
      </c>
      <c r="F17" s="11" t="s">
        <v>592</v>
      </c>
      <c r="G17" s="132"/>
      <c r="H17" s="132"/>
      <c r="I17" s="37"/>
      <c r="J17" s="356"/>
      <c r="K17" s="378"/>
      <c r="L17" s="132"/>
      <c r="M17" s="132"/>
      <c r="N17" s="132"/>
      <c r="O17" s="132"/>
      <c r="P17" s="132"/>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row>
    <row r="18" spans="1:73" s="139" customFormat="1" ht="17.25" customHeight="1" outlineLevel="1">
      <c r="A18" s="132"/>
      <c r="B18" s="37"/>
      <c r="C18" s="244" t="s">
        <v>416</v>
      </c>
      <c r="D18" s="345" t="s">
        <v>6</v>
      </c>
      <c r="E18" s="252" t="s">
        <v>576</v>
      </c>
      <c r="F18" s="383">
        <v>0.19</v>
      </c>
      <c r="G18" s="132"/>
      <c r="H18" s="132"/>
      <c r="I18" s="90">
        <v>40000</v>
      </c>
      <c r="J18" s="244">
        <v>30000</v>
      </c>
      <c r="K18" s="244"/>
      <c r="L18" s="244"/>
      <c r="M18" s="244"/>
      <c r="N18" s="244"/>
      <c r="O18" s="244">
        <v>10000</v>
      </c>
      <c r="P18" s="244"/>
      <c r="Q18" s="244"/>
      <c r="R18" s="244"/>
      <c r="S18" s="244"/>
      <c r="T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row>
    <row r="19" spans="1:73" s="139" customFormat="1" ht="17.25" customHeight="1" outlineLevel="1">
      <c r="A19" s="132"/>
      <c r="B19" s="37"/>
      <c r="C19" s="382" t="s">
        <v>594</v>
      </c>
      <c r="D19" s="345" t="s">
        <v>6</v>
      </c>
      <c r="E19" s="11" t="s">
        <v>267</v>
      </c>
      <c r="F19" s="11" t="s">
        <v>152</v>
      </c>
      <c r="G19" s="132"/>
      <c r="H19" s="132"/>
      <c r="I19" s="132"/>
      <c r="J19" s="361">
        <v>30000</v>
      </c>
      <c r="K19" s="361">
        <v>30000</v>
      </c>
      <c r="L19" s="361">
        <v>30000</v>
      </c>
      <c r="M19" s="361">
        <v>30000</v>
      </c>
      <c r="N19" s="361">
        <v>30000</v>
      </c>
      <c r="O19" s="361">
        <v>40000</v>
      </c>
      <c r="P19" s="361">
        <v>40000</v>
      </c>
      <c r="Q19" s="361">
        <v>40000</v>
      </c>
      <c r="R19" s="361">
        <v>40000</v>
      </c>
      <c r="S19" s="361">
        <v>40000</v>
      </c>
      <c r="T19" s="361">
        <v>40000</v>
      </c>
      <c r="U19" s="361">
        <v>40000</v>
      </c>
      <c r="V19" s="361">
        <v>40000</v>
      </c>
      <c r="W19" s="361">
        <v>40000</v>
      </c>
      <c r="X19" s="361">
        <v>40000</v>
      </c>
      <c r="Y19" s="361">
        <v>40000</v>
      </c>
      <c r="Z19" s="361">
        <v>40000</v>
      </c>
      <c r="AA19" s="361">
        <v>40000</v>
      </c>
      <c r="AB19" s="361">
        <v>40000</v>
      </c>
      <c r="AC19" s="361">
        <v>40000</v>
      </c>
      <c r="AD19" s="361">
        <v>40000</v>
      </c>
      <c r="AE19" s="361">
        <v>40000</v>
      </c>
      <c r="AF19" s="361">
        <v>40000</v>
      </c>
      <c r="AG19" s="361">
        <v>40000</v>
      </c>
      <c r="AH19" s="361">
        <v>40000</v>
      </c>
      <c r="AI19" s="361">
        <v>40000</v>
      </c>
      <c r="AJ19" s="361">
        <v>40000</v>
      </c>
      <c r="AK19" s="361">
        <v>40000</v>
      </c>
      <c r="AL19" s="361">
        <v>40000</v>
      </c>
      <c r="AM19" s="361">
        <v>40000</v>
      </c>
      <c r="AN19" s="361">
        <v>40000</v>
      </c>
      <c r="AO19" s="361">
        <v>40000</v>
      </c>
      <c r="AP19" s="361">
        <v>40000</v>
      </c>
      <c r="AQ19" s="361">
        <v>40000</v>
      </c>
      <c r="AR19" s="361">
        <v>40000</v>
      </c>
      <c r="AS19" s="361">
        <v>40000</v>
      </c>
      <c r="AT19" s="361">
        <v>40000</v>
      </c>
      <c r="AU19" s="361">
        <v>40000</v>
      </c>
      <c r="AV19" s="361">
        <v>40000</v>
      </c>
      <c r="AW19" s="361">
        <v>40000</v>
      </c>
      <c r="AX19" s="361">
        <v>40000</v>
      </c>
      <c r="AY19" s="361">
        <v>40000</v>
      </c>
      <c r="AZ19" s="361">
        <v>40000</v>
      </c>
      <c r="BA19" s="361">
        <v>40000</v>
      </c>
      <c r="BB19" s="361">
        <v>40000</v>
      </c>
      <c r="BC19" s="361">
        <v>40000</v>
      </c>
      <c r="BD19" s="361">
        <v>40000</v>
      </c>
      <c r="BE19" s="361">
        <v>40000</v>
      </c>
      <c r="BF19" s="361">
        <v>40000</v>
      </c>
      <c r="BG19" s="361">
        <v>40000</v>
      </c>
      <c r="BH19" s="361">
        <v>40000</v>
      </c>
      <c r="BI19" s="361">
        <v>40000</v>
      </c>
      <c r="BJ19" s="361">
        <v>40000</v>
      </c>
      <c r="BK19" s="361">
        <v>40000</v>
      </c>
      <c r="BL19" s="361">
        <v>40000</v>
      </c>
      <c r="BM19" s="361">
        <v>40000</v>
      </c>
      <c r="BN19" s="361">
        <v>40000</v>
      </c>
      <c r="BO19" s="361">
        <v>40000</v>
      </c>
      <c r="BP19" s="361">
        <v>40000</v>
      </c>
      <c r="BQ19" s="361">
        <v>40000</v>
      </c>
      <c r="BR19" s="361">
        <v>10000</v>
      </c>
      <c r="BS19" s="361">
        <v>10000</v>
      </c>
      <c r="BT19" s="361">
        <v>10000</v>
      </c>
      <c r="BU19" s="361">
        <v>10000</v>
      </c>
    </row>
    <row r="20" spans="1:73" s="139" customFormat="1" ht="17.25" customHeight="1" outlineLevel="1">
      <c r="A20" s="132"/>
      <c r="B20" s="37"/>
      <c r="C20" s="382" t="s">
        <v>151</v>
      </c>
      <c r="D20" s="345" t="s">
        <v>6</v>
      </c>
      <c r="E20" s="381">
        <v>60</v>
      </c>
      <c r="F20" s="384">
        <v>1.6666666666666666E-2</v>
      </c>
      <c r="G20" s="132"/>
      <c r="H20" s="132"/>
      <c r="I20" s="90">
        <v>37833.333333333343</v>
      </c>
      <c r="J20" s="385">
        <v>500</v>
      </c>
      <c r="K20" s="385">
        <v>500</v>
      </c>
      <c r="L20" s="385">
        <v>500</v>
      </c>
      <c r="M20" s="385">
        <v>500</v>
      </c>
      <c r="N20" s="385">
        <v>500</v>
      </c>
      <c r="O20" s="385">
        <v>666.66666666666663</v>
      </c>
      <c r="P20" s="385">
        <v>666.66666666666663</v>
      </c>
      <c r="Q20" s="385">
        <v>666.66666666666663</v>
      </c>
      <c r="R20" s="385">
        <v>666.66666666666663</v>
      </c>
      <c r="S20" s="385">
        <v>666.66666666666663</v>
      </c>
      <c r="T20" s="385">
        <v>666.66666666666663</v>
      </c>
      <c r="U20" s="385">
        <v>666.66666666666663</v>
      </c>
      <c r="V20" s="385">
        <v>666.66666666666663</v>
      </c>
      <c r="W20" s="385">
        <v>666.66666666666663</v>
      </c>
      <c r="X20" s="385">
        <v>666.66666666666663</v>
      </c>
      <c r="Y20" s="385">
        <v>666.66666666666663</v>
      </c>
      <c r="Z20" s="385">
        <v>666.66666666666663</v>
      </c>
      <c r="AA20" s="385">
        <v>666.66666666666663</v>
      </c>
      <c r="AB20" s="385">
        <v>666.66666666666663</v>
      </c>
      <c r="AC20" s="385">
        <v>666.66666666666663</v>
      </c>
      <c r="AD20" s="385">
        <v>666.66666666666663</v>
      </c>
      <c r="AE20" s="385">
        <v>666.66666666666663</v>
      </c>
      <c r="AF20" s="385">
        <v>666.66666666666663</v>
      </c>
      <c r="AG20" s="385">
        <v>666.66666666666663</v>
      </c>
      <c r="AH20" s="385">
        <v>666.66666666666663</v>
      </c>
      <c r="AI20" s="385">
        <v>666.66666666666663</v>
      </c>
      <c r="AJ20" s="385">
        <v>666.66666666666663</v>
      </c>
      <c r="AK20" s="385">
        <v>666.66666666666663</v>
      </c>
      <c r="AL20" s="385">
        <v>666.66666666666663</v>
      </c>
      <c r="AM20" s="385">
        <v>666.66666666666663</v>
      </c>
      <c r="AN20" s="385">
        <v>666.66666666666663</v>
      </c>
      <c r="AO20" s="385">
        <v>666.66666666666663</v>
      </c>
      <c r="AP20" s="385">
        <v>666.66666666666663</v>
      </c>
      <c r="AQ20" s="385">
        <v>666.66666666666663</v>
      </c>
      <c r="AR20" s="385">
        <v>666.66666666666663</v>
      </c>
      <c r="AS20" s="385">
        <v>666.66666666666663</v>
      </c>
      <c r="AT20" s="385">
        <v>666.66666666666663</v>
      </c>
      <c r="AU20" s="385">
        <v>666.66666666666663</v>
      </c>
      <c r="AV20" s="385">
        <v>666.66666666666663</v>
      </c>
      <c r="AW20" s="385">
        <v>666.66666666666663</v>
      </c>
      <c r="AX20" s="385">
        <v>666.66666666666663</v>
      </c>
      <c r="AY20" s="385">
        <v>666.66666666666663</v>
      </c>
      <c r="AZ20" s="385">
        <v>666.66666666666663</v>
      </c>
      <c r="BA20" s="385">
        <v>666.66666666666663</v>
      </c>
      <c r="BB20" s="385">
        <v>666.66666666666663</v>
      </c>
      <c r="BC20" s="385">
        <v>666.66666666666663</v>
      </c>
      <c r="BD20" s="385">
        <v>666.66666666666663</v>
      </c>
      <c r="BE20" s="385">
        <v>666.66666666666663</v>
      </c>
      <c r="BF20" s="385">
        <v>666.66666666666663</v>
      </c>
      <c r="BG20" s="385">
        <v>666.66666666666663</v>
      </c>
      <c r="BH20" s="385">
        <v>666.66666666666663</v>
      </c>
      <c r="BI20" s="385">
        <v>666.66666666666663</v>
      </c>
      <c r="BJ20" s="385">
        <v>666.66666666666663</v>
      </c>
      <c r="BK20" s="385">
        <v>666.66666666666663</v>
      </c>
      <c r="BL20" s="385">
        <v>666.66666666666663</v>
      </c>
      <c r="BM20" s="385">
        <v>666.66666666666663</v>
      </c>
      <c r="BN20" s="385">
        <v>666.66666666666663</v>
      </c>
      <c r="BO20" s="385">
        <v>666.66666666666663</v>
      </c>
      <c r="BP20" s="385">
        <v>0</v>
      </c>
      <c r="BQ20" s="385">
        <v>0</v>
      </c>
      <c r="BR20" s="385">
        <v>0</v>
      </c>
      <c r="BS20" s="385">
        <v>0</v>
      </c>
      <c r="BT20" s="385">
        <v>0</v>
      </c>
      <c r="BU20" s="385">
        <v>0</v>
      </c>
    </row>
    <row r="21" spans="1:73" s="199" customFormat="1" ht="17.25" customHeight="1" outlineLevel="1">
      <c r="A21" s="132"/>
      <c r="B21" s="132"/>
      <c r="C21" s="343"/>
      <c r="D21" s="190"/>
      <c r="E21" s="11" t="s">
        <v>439</v>
      </c>
      <c r="F21" s="11" t="s">
        <v>592</v>
      </c>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row>
    <row r="22" spans="1:73" s="139" customFormat="1" ht="17.25" customHeight="1" outlineLevel="1">
      <c r="A22" s="132"/>
      <c r="B22" s="37"/>
      <c r="C22" s="244" t="s">
        <v>417</v>
      </c>
      <c r="D22" s="345" t="s">
        <v>6</v>
      </c>
      <c r="E22" s="252" t="s">
        <v>577</v>
      </c>
      <c r="F22" s="383">
        <v>7.0000000000000007E-2</v>
      </c>
      <c r="G22" s="132"/>
      <c r="H22" s="132"/>
      <c r="I22" s="90">
        <v>9500</v>
      </c>
      <c r="J22" s="244"/>
      <c r="K22" s="244"/>
      <c r="L22" s="244">
        <v>9500</v>
      </c>
      <c r="M22" s="244"/>
      <c r="N22" s="244"/>
      <c r="O22" s="244"/>
      <c r="P22" s="244"/>
      <c r="Q22" s="244"/>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row>
    <row r="23" spans="1:73" s="139" customFormat="1" ht="17.25" customHeight="1" outlineLevel="1">
      <c r="A23" s="132"/>
      <c r="B23" s="37"/>
      <c r="C23" s="382" t="s">
        <v>594</v>
      </c>
      <c r="D23" s="345" t="s">
        <v>6</v>
      </c>
      <c r="E23" s="11" t="s">
        <v>267</v>
      </c>
      <c r="F23" s="11" t="s">
        <v>152</v>
      </c>
      <c r="G23" s="132"/>
      <c r="H23" s="132"/>
      <c r="I23" s="132"/>
      <c r="J23" s="361">
        <v>0</v>
      </c>
      <c r="K23" s="361">
        <v>0</v>
      </c>
      <c r="L23" s="361">
        <v>9500</v>
      </c>
      <c r="M23" s="361">
        <v>9500</v>
      </c>
      <c r="N23" s="361">
        <v>9500</v>
      </c>
      <c r="O23" s="361">
        <v>9500</v>
      </c>
      <c r="P23" s="361">
        <v>9500</v>
      </c>
      <c r="Q23" s="361">
        <v>9500</v>
      </c>
      <c r="R23" s="361">
        <v>9500</v>
      </c>
      <c r="S23" s="361">
        <v>9500</v>
      </c>
      <c r="T23" s="361">
        <v>9500</v>
      </c>
      <c r="U23" s="361">
        <v>9500</v>
      </c>
      <c r="V23" s="361">
        <v>9500</v>
      </c>
      <c r="W23" s="361">
        <v>9500</v>
      </c>
      <c r="X23" s="361">
        <v>9500</v>
      </c>
      <c r="Y23" s="361">
        <v>9500</v>
      </c>
      <c r="Z23" s="361">
        <v>9500</v>
      </c>
      <c r="AA23" s="361">
        <v>9500</v>
      </c>
      <c r="AB23" s="361">
        <v>9500</v>
      </c>
      <c r="AC23" s="361">
        <v>9500</v>
      </c>
      <c r="AD23" s="361">
        <v>9500</v>
      </c>
      <c r="AE23" s="361">
        <v>9500</v>
      </c>
      <c r="AF23" s="361">
        <v>9500</v>
      </c>
      <c r="AG23" s="361">
        <v>9500</v>
      </c>
      <c r="AH23" s="361">
        <v>9500</v>
      </c>
      <c r="AI23" s="361">
        <v>9500</v>
      </c>
      <c r="AJ23" s="361">
        <v>9500</v>
      </c>
      <c r="AK23" s="361">
        <v>9500</v>
      </c>
      <c r="AL23" s="361">
        <v>9500</v>
      </c>
      <c r="AM23" s="361">
        <v>9500</v>
      </c>
      <c r="AN23" s="361">
        <v>9500</v>
      </c>
      <c r="AO23" s="361">
        <v>9500</v>
      </c>
      <c r="AP23" s="361">
        <v>9500</v>
      </c>
      <c r="AQ23" s="361">
        <v>9500</v>
      </c>
      <c r="AR23" s="361">
        <v>9500</v>
      </c>
      <c r="AS23" s="361">
        <v>9500</v>
      </c>
      <c r="AT23" s="361">
        <v>9500</v>
      </c>
      <c r="AU23" s="361">
        <v>9500</v>
      </c>
      <c r="AV23" s="361">
        <v>9500</v>
      </c>
      <c r="AW23" s="361">
        <v>9500</v>
      </c>
      <c r="AX23" s="361">
        <v>9500</v>
      </c>
      <c r="AY23" s="361">
        <v>9500</v>
      </c>
      <c r="AZ23" s="361">
        <v>9500</v>
      </c>
      <c r="BA23" s="361">
        <v>9500</v>
      </c>
      <c r="BB23" s="361">
        <v>9500</v>
      </c>
      <c r="BC23" s="361">
        <v>9500</v>
      </c>
      <c r="BD23" s="361">
        <v>9500</v>
      </c>
      <c r="BE23" s="361">
        <v>9500</v>
      </c>
      <c r="BF23" s="361">
        <v>9500</v>
      </c>
      <c r="BG23" s="361">
        <v>9500</v>
      </c>
      <c r="BH23" s="361">
        <v>0</v>
      </c>
      <c r="BI23" s="361">
        <v>0</v>
      </c>
      <c r="BJ23" s="361">
        <v>0</v>
      </c>
      <c r="BK23" s="361">
        <v>0</v>
      </c>
      <c r="BL23" s="361">
        <v>0</v>
      </c>
      <c r="BM23" s="361">
        <v>0</v>
      </c>
      <c r="BN23" s="361">
        <v>0</v>
      </c>
      <c r="BO23" s="361">
        <v>0</v>
      </c>
      <c r="BP23" s="361">
        <v>0</v>
      </c>
      <c r="BQ23" s="361">
        <v>0</v>
      </c>
      <c r="BR23" s="361">
        <v>0</v>
      </c>
      <c r="BS23" s="361">
        <v>0</v>
      </c>
      <c r="BT23" s="361">
        <v>0</v>
      </c>
      <c r="BU23" s="361">
        <v>0</v>
      </c>
    </row>
    <row r="24" spans="1:73" s="139" customFormat="1" ht="17.25" customHeight="1" outlineLevel="1">
      <c r="A24" s="132"/>
      <c r="B24" s="37"/>
      <c r="C24" s="382" t="s">
        <v>151</v>
      </c>
      <c r="D24" s="345" t="s">
        <v>6</v>
      </c>
      <c r="E24" s="381">
        <v>48</v>
      </c>
      <c r="F24" s="384">
        <v>2.0833333333333332E-2</v>
      </c>
      <c r="G24" s="132"/>
      <c r="H24" s="132"/>
      <c r="I24" s="90">
        <v>9500.0000000000018</v>
      </c>
      <c r="J24" s="385">
        <v>0</v>
      </c>
      <c r="K24" s="385">
        <v>0</v>
      </c>
      <c r="L24" s="385">
        <v>197.91666666666666</v>
      </c>
      <c r="M24" s="385">
        <v>197.91666666666666</v>
      </c>
      <c r="N24" s="385">
        <v>197.91666666666666</v>
      </c>
      <c r="O24" s="385">
        <v>197.91666666666666</v>
      </c>
      <c r="P24" s="385">
        <v>197.91666666666666</v>
      </c>
      <c r="Q24" s="385">
        <v>197.91666666666666</v>
      </c>
      <c r="R24" s="385">
        <v>197.91666666666666</v>
      </c>
      <c r="S24" s="385">
        <v>197.91666666666666</v>
      </c>
      <c r="T24" s="385">
        <v>197.91666666666666</v>
      </c>
      <c r="U24" s="385">
        <v>197.91666666666666</v>
      </c>
      <c r="V24" s="385">
        <v>197.91666666666666</v>
      </c>
      <c r="W24" s="385">
        <v>197.91666666666666</v>
      </c>
      <c r="X24" s="385">
        <v>197.91666666666666</v>
      </c>
      <c r="Y24" s="385">
        <v>197.91666666666666</v>
      </c>
      <c r="Z24" s="385">
        <v>197.91666666666666</v>
      </c>
      <c r="AA24" s="385">
        <v>197.91666666666666</v>
      </c>
      <c r="AB24" s="385">
        <v>197.91666666666666</v>
      </c>
      <c r="AC24" s="385">
        <v>197.91666666666666</v>
      </c>
      <c r="AD24" s="385">
        <v>197.91666666666666</v>
      </c>
      <c r="AE24" s="385">
        <v>197.91666666666666</v>
      </c>
      <c r="AF24" s="385">
        <v>197.91666666666666</v>
      </c>
      <c r="AG24" s="385">
        <v>197.91666666666666</v>
      </c>
      <c r="AH24" s="385">
        <v>197.91666666666666</v>
      </c>
      <c r="AI24" s="385">
        <v>197.91666666666666</v>
      </c>
      <c r="AJ24" s="385">
        <v>197.91666666666666</v>
      </c>
      <c r="AK24" s="385">
        <v>197.91666666666666</v>
      </c>
      <c r="AL24" s="385">
        <v>197.91666666666666</v>
      </c>
      <c r="AM24" s="385">
        <v>197.91666666666666</v>
      </c>
      <c r="AN24" s="385">
        <v>197.91666666666666</v>
      </c>
      <c r="AO24" s="385">
        <v>197.91666666666666</v>
      </c>
      <c r="AP24" s="385">
        <v>197.91666666666666</v>
      </c>
      <c r="AQ24" s="385">
        <v>197.91666666666666</v>
      </c>
      <c r="AR24" s="385">
        <v>197.91666666666666</v>
      </c>
      <c r="AS24" s="385">
        <v>197.91666666666666</v>
      </c>
      <c r="AT24" s="385">
        <v>197.91666666666666</v>
      </c>
      <c r="AU24" s="385">
        <v>197.91666666666666</v>
      </c>
      <c r="AV24" s="385">
        <v>197.91666666666666</v>
      </c>
      <c r="AW24" s="385">
        <v>197.91666666666666</v>
      </c>
      <c r="AX24" s="385">
        <v>197.91666666666666</v>
      </c>
      <c r="AY24" s="385">
        <v>197.91666666666666</v>
      </c>
      <c r="AZ24" s="385">
        <v>197.91666666666666</v>
      </c>
      <c r="BA24" s="385">
        <v>197.91666666666666</v>
      </c>
      <c r="BB24" s="385">
        <v>197.91666666666666</v>
      </c>
      <c r="BC24" s="385">
        <v>197.91666666666666</v>
      </c>
      <c r="BD24" s="385">
        <v>197.91666666666666</v>
      </c>
      <c r="BE24" s="385">
        <v>197.91666666666666</v>
      </c>
      <c r="BF24" s="385">
        <v>197.91666666666666</v>
      </c>
      <c r="BG24" s="385">
        <v>197.91666666666666</v>
      </c>
      <c r="BH24" s="385">
        <v>0</v>
      </c>
      <c r="BI24" s="385">
        <v>0</v>
      </c>
      <c r="BJ24" s="385">
        <v>0</v>
      </c>
      <c r="BK24" s="385">
        <v>0</v>
      </c>
      <c r="BL24" s="385">
        <v>0</v>
      </c>
      <c r="BM24" s="385">
        <v>0</v>
      </c>
      <c r="BN24" s="385">
        <v>0</v>
      </c>
      <c r="BO24" s="385">
        <v>0</v>
      </c>
      <c r="BP24" s="385">
        <v>0</v>
      </c>
      <c r="BQ24" s="385">
        <v>0</v>
      </c>
      <c r="BR24" s="385">
        <v>0</v>
      </c>
      <c r="BS24" s="385">
        <v>0</v>
      </c>
      <c r="BT24" s="385">
        <v>0</v>
      </c>
      <c r="BU24" s="385">
        <v>0</v>
      </c>
    </row>
    <row r="25" spans="1:73" s="199" customFormat="1" ht="17.25" customHeight="1" outlineLevel="1">
      <c r="A25" s="132"/>
      <c r="B25" s="132"/>
      <c r="C25" s="343"/>
      <c r="D25" s="190"/>
      <c r="E25" s="11" t="s">
        <v>439</v>
      </c>
      <c r="F25" s="11" t="s">
        <v>592</v>
      </c>
      <c r="G25" s="132"/>
      <c r="H25" s="132"/>
      <c r="I25" s="132"/>
      <c r="J25" s="132"/>
      <c r="K25" s="132"/>
      <c r="L25" s="132"/>
      <c r="M25" s="132"/>
      <c r="N25" s="132"/>
      <c r="O25" s="132"/>
      <c r="P25" s="132"/>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row>
    <row r="26" spans="1:73" s="139" customFormat="1" ht="17.25" customHeight="1" outlineLevel="1">
      <c r="A26" s="132"/>
      <c r="B26" s="37"/>
      <c r="C26" s="244" t="s">
        <v>418</v>
      </c>
      <c r="D26" s="345" t="s">
        <v>6</v>
      </c>
      <c r="E26" s="252" t="s">
        <v>577</v>
      </c>
      <c r="F26" s="383">
        <v>7.0000000000000007E-2</v>
      </c>
      <c r="G26" s="132"/>
      <c r="H26" s="132"/>
      <c r="I26" s="90">
        <v>0</v>
      </c>
      <c r="J26" s="244"/>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row>
    <row r="27" spans="1:73" s="139" customFormat="1" ht="17.25" customHeight="1" outlineLevel="1">
      <c r="A27" s="132"/>
      <c r="B27" s="37"/>
      <c r="C27" s="382" t="s">
        <v>594</v>
      </c>
      <c r="D27" s="345" t="s">
        <v>6</v>
      </c>
      <c r="E27" s="11" t="s">
        <v>267</v>
      </c>
      <c r="F27" s="11" t="s">
        <v>152</v>
      </c>
      <c r="G27" s="132"/>
      <c r="H27" s="132"/>
      <c r="I27" s="132"/>
      <c r="J27" s="361">
        <v>0</v>
      </c>
      <c r="K27" s="361">
        <v>0</v>
      </c>
      <c r="L27" s="361">
        <v>0</v>
      </c>
      <c r="M27" s="361">
        <v>0</v>
      </c>
      <c r="N27" s="361">
        <v>0</v>
      </c>
      <c r="O27" s="361">
        <v>0</v>
      </c>
      <c r="P27" s="361">
        <v>0</v>
      </c>
      <c r="Q27" s="361">
        <v>0</v>
      </c>
      <c r="R27" s="361">
        <v>0</v>
      </c>
      <c r="S27" s="361">
        <v>0</v>
      </c>
      <c r="T27" s="361">
        <v>0</v>
      </c>
      <c r="U27" s="361">
        <v>0</v>
      </c>
      <c r="V27" s="361">
        <v>0</v>
      </c>
      <c r="W27" s="361">
        <v>0</v>
      </c>
      <c r="X27" s="361">
        <v>0</v>
      </c>
      <c r="Y27" s="361">
        <v>0</v>
      </c>
      <c r="Z27" s="361">
        <v>0</v>
      </c>
      <c r="AA27" s="361">
        <v>0</v>
      </c>
      <c r="AB27" s="361">
        <v>0</v>
      </c>
      <c r="AC27" s="361">
        <v>0</v>
      </c>
      <c r="AD27" s="361">
        <v>0</v>
      </c>
      <c r="AE27" s="361">
        <v>0</v>
      </c>
      <c r="AF27" s="361">
        <v>0</v>
      </c>
      <c r="AG27" s="361">
        <v>0</v>
      </c>
      <c r="AH27" s="361">
        <v>0</v>
      </c>
      <c r="AI27" s="361">
        <v>0</v>
      </c>
      <c r="AJ27" s="361">
        <v>0</v>
      </c>
      <c r="AK27" s="361">
        <v>0</v>
      </c>
      <c r="AL27" s="361">
        <v>0</v>
      </c>
      <c r="AM27" s="361">
        <v>0</v>
      </c>
      <c r="AN27" s="361">
        <v>0</v>
      </c>
      <c r="AO27" s="361">
        <v>0</v>
      </c>
      <c r="AP27" s="361">
        <v>0</v>
      </c>
      <c r="AQ27" s="361">
        <v>0</v>
      </c>
      <c r="AR27" s="361">
        <v>0</v>
      </c>
      <c r="AS27" s="361">
        <v>0</v>
      </c>
      <c r="AT27" s="361">
        <v>0</v>
      </c>
      <c r="AU27" s="361">
        <v>0</v>
      </c>
      <c r="AV27" s="361">
        <v>0</v>
      </c>
      <c r="AW27" s="361">
        <v>0</v>
      </c>
      <c r="AX27" s="361">
        <v>0</v>
      </c>
      <c r="AY27" s="361">
        <v>0</v>
      </c>
      <c r="AZ27" s="361">
        <v>0</v>
      </c>
      <c r="BA27" s="361">
        <v>0</v>
      </c>
      <c r="BB27" s="361">
        <v>0</v>
      </c>
      <c r="BC27" s="361">
        <v>0</v>
      </c>
      <c r="BD27" s="361">
        <v>0</v>
      </c>
      <c r="BE27" s="361">
        <v>0</v>
      </c>
      <c r="BF27" s="361">
        <v>0</v>
      </c>
      <c r="BG27" s="361">
        <v>0</v>
      </c>
      <c r="BH27" s="361">
        <v>0</v>
      </c>
      <c r="BI27" s="361">
        <v>0</v>
      </c>
      <c r="BJ27" s="361">
        <v>0</v>
      </c>
      <c r="BK27" s="361">
        <v>0</v>
      </c>
      <c r="BL27" s="361">
        <v>0</v>
      </c>
      <c r="BM27" s="361">
        <v>0</v>
      </c>
      <c r="BN27" s="361">
        <v>0</v>
      </c>
      <c r="BO27" s="361">
        <v>0</v>
      </c>
      <c r="BP27" s="361">
        <v>0</v>
      </c>
      <c r="BQ27" s="361">
        <v>0</v>
      </c>
      <c r="BR27" s="361">
        <v>0</v>
      </c>
      <c r="BS27" s="361">
        <v>0</v>
      </c>
      <c r="BT27" s="361">
        <v>0</v>
      </c>
      <c r="BU27" s="361">
        <v>0</v>
      </c>
    </row>
    <row r="28" spans="1:73" s="139" customFormat="1" ht="17.25" customHeight="1" outlineLevel="1">
      <c r="A28" s="132"/>
      <c r="B28" s="37"/>
      <c r="C28" s="382" t="s">
        <v>151</v>
      </c>
      <c r="D28" s="345" t="s">
        <v>6</v>
      </c>
      <c r="E28" s="381">
        <v>120</v>
      </c>
      <c r="F28" s="384">
        <v>8.3333333333333332E-3</v>
      </c>
      <c r="G28" s="132"/>
      <c r="H28" s="132"/>
      <c r="I28" s="90">
        <v>0</v>
      </c>
      <c r="J28" s="385">
        <v>0</v>
      </c>
      <c r="K28" s="385">
        <v>0</v>
      </c>
      <c r="L28" s="385">
        <v>0</v>
      </c>
      <c r="M28" s="385">
        <v>0</v>
      </c>
      <c r="N28" s="385">
        <v>0</v>
      </c>
      <c r="O28" s="385">
        <v>0</v>
      </c>
      <c r="P28" s="385">
        <v>0</v>
      </c>
      <c r="Q28" s="385">
        <v>0</v>
      </c>
      <c r="R28" s="385">
        <v>0</v>
      </c>
      <c r="S28" s="385">
        <v>0</v>
      </c>
      <c r="T28" s="385">
        <v>0</v>
      </c>
      <c r="U28" s="385">
        <v>0</v>
      </c>
      <c r="V28" s="385">
        <v>0</v>
      </c>
      <c r="W28" s="385">
        <v>0</v>
      </c>
      <c r="X28" s="385">
        <v>0</v>
      </c>
      <c r="Y28" s="385">
        <v>0</v>
      </c>
      <c r="Z28" s="385">
        <v>0</v>
      </c>
      <c r="AA28" s="385">
        <v>0</v>
      </c>
      <c r="AB28" s="385">
        <v>0</v>
      </c>
      <c r="AC28" s="385">
        <v>0</v>
      </c>
      <c r="AD28" s="385">
        <v>0</v>
      </c>
      <c r="AE28" s="385">
        <v>0</v>
      </c>
      <c r="AF28" s="385">
        <v>0</v>
      </c>
      <c r="AG28" s="385">
        <v>0</v>
      </c>
      <c r="AH28" s="385">
        <v>0</v>
      </c>
      <c r="AI28" s="385">
        <v>0</v>
      </c>
      <c r="AJ28" s="385">
        <v>0</v>
      </c>
      <c r="AK28" s="385">
        <v>0</v>
      </c>
      <c r="AL28" s="385">
        <v>0</v>
      </c>
      <c r="AM28" s="385">
        <v>0</v>
      </c>
      <c r="AN28" s="385">
        <v>0</v>
      </c>
      <c r="AO28" s="385">
        <v>0</v>
      </c>
      <c r="AP28" s="385">
        <v>0</v>
      </c>
      <c r="AQ28" s="385">
        <v>0</v>
      </c>
      <c r="AR28" s="385">
        <v>0</v>
      </c>
      <c r="AS28" s="385">
        <v>0</v>
      </c>
      <c r="AT28" s="385">
        <v>0</v>
      </c>
      <c r="AU28" s="385">
        <v>0</v>
      </c>
      <c r="AV28" s="385">
        <v>0</v>
      </c>
      <c r="AW28" s="385">
        <v>0</v>
      </c>
      <c r="AX28" s="385">
        <v>0</v>
      </c>
      <c r="AY28" s="385">
        <v>0</v>
      </c>
      <c r="AZ28" s="385">
        <v>0</v>
      </c>
      <c r="BA28" s="385">
        <v>0</v>
      </c>
      <c r="BB28" s="385">
        <v>0</v>
      </c>
      <c r="BC28" s="385">
        <v>0</v>
      </c>
      <c r="BD28" s="385">
        <v>0</v>
      </c>
      <c r="BE28" s="385">
        <v>0</v>
      </c>
      <c r="BF28" s="385">
        <v>0</v>
      </c>
      <c r="BG28" s="385">
        <v>0</v>
      </c>
      <c r="BH28" s="385">
        <v>0</v>
      </c>
      <c r="BI28" s="385">
        <v>0</v>
      </c>
      <c r="BJ28" s="385">
        <v>0</v>
      </c>
      <c r="BK28" s="385">
        <v>0</v>
      </c>
      <c r="BL28" s="385">
        <v>0</v>
      </c>
      <c r="BM28" s="385">
        <v>0</v>
      </c>
      <c r="BN28" s="385">
        <v>0</v>
      </c>
      <c r="BO28" s="385">
        <v>0</v>
      </c>
      <c r="BP28" s="385">
        <v>0</v>
      </c>
      <c r="BQ28" s="385">
        <v>0</v>
      </c>
      <c r="BR28" s="385">
        <v>0</v>
      </c>
      <c r="BS28" s="385">
        <v>0</v>
      </c>
      <c r="BT28" s="385">
        <v>0</v>
      </c>
      <c r="BU28" s="385">
        <v>0</v>
      </c>
    </row>
    <row r="29" spans="1:73" s="199" customFormat="1" ht="17.25" customHeight="1" outlineLevel="1">
      <c r="A29" s="132"/>
      <c r="B29" s="132"/>
      <c r="C29" s="343"/>
      <c r="D29" s="190"/>
      <c r="E29" s="132"/>
      <c r="F29" s="132"/>
      <c r="G29" s="132"/>
      <c r="H29" s="132"/>
      <c r="I29" s="132"/>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row>
    <row r="30" spans="1:73" s="139" customFormat="1" ht="17.25" customHeight="1" outlineLevel="1">
      <c r="A30" s="132"/>
      <c r="B30" s="37"/>
      <c r="C30" s="127" t="s">
        <v>814</v>
      </c>
      <c r="D30" s="345" t="s">
        <v>6</v>
      </c>
      <c r="E30" s="37"/>
      <c r="F30" s="37"/>
      <c r="G30" s="37"/>
      <c r="H30" s="37"/>
      <c r="I30" s="90">
        <v>49500</v>
      </c>
      <c r="J30" s="386">
        <v>30000</v>
      </c>
      <c r="K30" s="386">
        <v>0</v>
      </c>
      <c r="L30" s="386">
        <v>9500</v>
      </c>
      <c r="M30" s="386">
        <v>0</v>
      </c>
      <c r="N30" s="386">
        <v>0</v>
      </c>
      <c r="O30" s="386">
        <v>10000</v>
      </c>
      <c r="P30" s="386">
        <v>0</v>
      </c>
      <c r="Q30" s="386">
        <v>0</v>
      </c>
      <c r="R30" s="386">
        <v>0</v>
      </c>
      <c r="S30" s="386">
        <v>0</v>
      </c>
      <c r="T30" s="386">
        <v>0</v>
      </c>
      <c r="U30" s="386">
        <v>0</v>
      </c>
      <c r="V30" s="386">
        <v>0</v>
      </c>
      <c r="W30" s="386">
        <v>0</v>
      </c>
      <c r="X30" s="386">
        <v>0</v>
      </c>
      <c r="Y30" s="386">
        <v>0</v>
      </c>
      <c r="Z30" s="386">
        <v>0</v>
      </c>
      <c r="AA30" s="386">
        <v>0</v>
      </c>
      <c r="AB30" s="386">
        <v>0</v>
      </c>
      <c r="AC30" s="386">
        <v>0</v>
      </c>
      <c r="AD30" s="386">
        <v>0</v>
      </c>
      <c r="AE30" s="386">
        <v>0</v>
      </c>
      <c r="AF30" s="386">
        <v>0</v>
      </c>
      <c r="AG30" s="386">
        <v>0</v>
      </c>
      <c r="AH30" s="386">
        <v>0</v>
      </c>
      <c r="AI30" s="386">
        <v>0</v>
      </c>
      <c r="AJ30" s="386">
        <v>0</v>
      </c>
      <c r="AK30" s="386">
        <v>0</v>
      </c>
      <c r="AL30" s="386">
        <v>0</v>
      </c>
      <c r="AM30" s="386">
        <v>0</v>
      </c>
      <c r="AN30" s="386">
        <v>0</v>
      </c>
      <c r="AO30" s="386">
        <v>0</v>
      </c>
      <c r="AP30" s="386">
        <v>0</v>
      </c>
      <c r="AQ30" s="386">
        <v>0</v>
      </c>
      <c r="AR30" s="386">
        <v>0</v>
      </c>
      <c r="AS30" s="386">
        <v>0</v>
      </c>
      <c r="AT30" s="386">
        <v>0</v>
      </c>
      <c r="AU30" s="386">
        <v>0</v>
      </c>
      <c r="AV30" s="386">
        <v>0</v>
      </c>
      <c r="AW30" s="386">
        <v>0</v>
      </c>
      <c r="AX30" s="386">
        <v>0</v>
      </c>
      <c r="AY30" s="386">
        <v>0</v>
      </c>
      <c r="AZ30" s="386">
        <v>0</v>
      </c>
      <c r="BA30" s="386">
        <v>0</v>
      </c>
      <c r="BB30" s="386">
        <v>0</v>
      </c>
      <c r="BC30" s="386">
        <v>0</v>
      </c>
      <c r="BD30" s="386">
        <v>0</v>
      </c>
      <c r="BE30" s="386">
        <v>0</v>
      </c>
      <c r="BF30" s="386">
        <v>0</v>
      </c>
      <c r="BG30" s="386">
        <v>0</v>
      </c>
      <c r="BH30" s="386">
        <v>0</v>
      </c>
      <c r="BI30" s="386">
        <v>0</v>
      </c>
      <c r="BJ30" s="386">
        <v>0</v>
      </c>
      <c r="BK30" s="386">
        <v>0</v>
      </c>
      <c r="BL30" s="386">
        <v>0</v>
      </c>
      <c r="BM30" s="386">
        <v>0</v>
      </c>
      <c r="BN30" s="386">
        <v>0</v>
      </c>
      <c r="BO30" s="386">
        <v>0</v>
      </c>
      <c r="BP30" s="386">
        <v>0</v>
      </c>
      <c r="BQ30" s="386">
        <v>0</v>
      </c>
      <c r="BR30" s="386">
        <v>0</v>
      </c>
      <c r="BS30" s="386">
        <v>0</v>
      </c>
      <c r="BT30" s="386">
        <v>0</v>
      </c>
      <c r="BU30" s="386">
        <v>0</v>
      </c>
    </row>
    <row r="31" spans="1:73" s="139" customFormat="1" ht="17.25" customHeight="1" outlineLevel="1">
      <c r="A31" s="132"/>
      <c r="B31" s="37"/>
      <c r="C31" s="24" t="s">
        <v>815</v>
      </c>
      <c r="D31" s="345" t="s">
        <v>6</v>
      </c>
      <c r="E31" s="37"/>
      <c r="F31" s="37"/>
      <c r="G31" s="377"/>
      <c r="H31" s="37"/>
      <c r="I31" s="90">
        <v>8265</v>
      </c>
      <c r="J31" s="387">
        <v>5700</v>
      </c>
      <c r="K31" s="387">
        <v>0</v>
      </c>
      <c r="L31" s="387">
        <v>665.00000000000011</v>
      </c>
      <c r="M31" s="387">
        <v>0</v>
      </c>
      <c r="N31" s="387">
        <v>0</v>
      </c>
      <c r="O31" s="387">
        <v>1900</v>
      </c>
      <c r="P31" s="387">
        <v>0</v>
      </c>
      <c r="Q31" s="387">
        <v>0</v>
      </c>
      <c r="R31" s="387">
        <v>0</v>
      </c>
      <c r="S31" s="387">
        <v>0</v>
      </c>
      <c r="T31" s="387">
        <v>0</v>
      </c>
      <c r="U31" s="387">
        <v>0</v>
      </c>
      <c r="V31" s="387">
        <v>0</v>
      </c>
      <c r="W31" s="387">
        <v>0</v>
      </c>
      <c r="X31" s="387">
        <v>0</v>
      </c>
      <c r="Y31" s="387">
        <v>0</v>
      </c>
      <c r="Z31" s="387">
        <v>0</v>
      </c>
      <c r="AA31" s="387">
        <v>0</v>
      </c>
      <c r="AB31" s="387">
        <v>0</v>
      </c>
      <c r="AC31" s="387">
        <v>0</v>
      </c>
      <c r="AD31" s="387">
        <v>0</v>
      </c>
      <c r="AE31" s="387">
        <v>0</v>
      </c>
      <c r="AF31" s="387">
        <v>0</v>
      </c>
      <c r="AG31" s="387">
        <v>0</v>
      </c>
      <c r="AH31" s="387">
        <v>0</v>
      </c>
      <c r="AI31" s="387">
        <v>0</v>
      </c>
      <c r="AJ31" s="387">
        <v>0</v>
      </c>
      <c r="AK31" s="387">
        <v>0</v>
      </c>
      <c r="AL31" s="387">
        <v>0</v>
      </c>
      <c r="AM31" s="387">
        <v>0</v>
      </c>
      <c r="AN31" s="387">
        <v>0</v>
      </c>
      <c r="AO31" s="387">
        <v>0</v>
      </c>
      <c r="AP31" s="387">
        <v>0</v>
      </c>
      <c r="AQ31" s="387">
        <v>0</v>
      </c>
      <c r="AR31" s="387">
        <v>0</v>
      </c>
      <c r="AS31" s="387">
        <v>0</v>
      </c>
      <c r="AT31" s="387">
        <v>0</v>
      </c>
      <c r="AU31" s="387">
        <v>0</v>
      </c>
      <c r="AV31" s="387">
        <v>0</v>
      </c>
      <c r="AW31" s="387">
        <v>0</v>
      </c>
      <c r="AX31" s="387">
        <v>0</v>
      </c>
      <c r="AY31" s="387">
        <v>0</v>
      </c>
      <c r="AZ31" s="387">
        <v>0</v>
      </c>
      <c r="BA31" s="387">
        <v>0</v>
      </c>
      <c r="BB31" s="387">
        <v>0</v>
      </c>
      <c r="BC31" s="387">
        <v>0</v>
      </c>
      <c r="BD31" s="387">
        <v>0</v>
      </c>
      <c r="BE31" s="387">
        <v>0</v>
      </c>
      <c r="BF31" s="387">
        <v>0</v>
      </c>
      <c r="BG31" s="387">
        <v>0</v>
      </c>
      <c r="BH31" s="387">
        <v>0</v>
      </c>
      <c r="BI31" s="387">
        <v>0</v>
      </c>
      <c r="BJ31" s="387">
        <v>0</v>
      </c>
      <c r="BK31" s="387">
        <v>0</v>
      </c>
      <c r="BL31" s="387">
        <v>0</v>
      </c>
      <c r="BM31" s="387">
        <v>0</v>
      </c>
      <c r="BN31" s="387">
        <v>0</v>
      </c>
      <c r="BO31" s="387">
        <v>0</v>
      </c>
      <c r="BP31" s="387">
        <v>0</v>
      </c>
      <c r="BQ31" s="387">
        <v>0</v>
      </c>
      <c r="BR31" s="387">
        <v>0</v>
      </c>
      <c r="BS31" s="387">
        <v>0</v>
      </c>
      <c r="BT31" s="387">
        <v>0</v>
      </c>
      <c r="BU31" s="387">
        <v>0</v>
      </c>
    </row>
    <row r="32" spans="1:73" s="139" customFormat="1" ht="17.25" customHeight="1" outlineLevel="1">
      <c r="A32" s="132"/>
      <c r="B32" s="37"/>
      <c r="C32" s="127" t="s">
        <v>816</v>
      </c>
      <c r="D32" s="345" t="s">
        <v>6</v>
      </c>
      <c r="E32" s="37"/>
      <c r="F32" s="37"/>
      <c r="G32" s="37"/>
      <c r="H32" s="37"/>
      <c r="I32" s="90">
        <v>47333.333333333321</v>
      </c>
      <c r="J32" s="388">
        <v>500</v>
      </c>
      <c r="K32" s="388">
        <v>500</v>
      </c>
      <c r="L32" s="388">
        <v>697.91666666666663</v>
      </c>
      <c r="M32" s="388">
        <v>697.91666666666663</v>
      </c>
      <c r="N32" s="388">
        <v>697.91666666666663</v>
      </c>
      <c r="O32" s="388">
        <v>864.58333333333326</v>
      </c>
      <c r="P32" s="388">
        <v>864.58333333333326</v>
      </c>
      <c r="Q32" s="388">
        <v>864.58333333333326</v>
      </c>
      <c r="R32" s="388">
        <v>864.58333333333326</v>
      </c>
      <c r="S32" s="388">
        <v>864.58333333333326</v>
      </c>
      <c r="T32" s="388">
        <v>864.58333333333326</v>
      </c>
      <c r="U32" s="388">
        <v>864.58333333333326</v>
      </c>
      <c r="V32" s="388">
        <v>864.58333333333326</v>
      </c>
      <c r="W32" s="388">
        <v>864.58333333333326</v>
      </c>
      <c r="X32" s="388">
        <v>864.58333333333326</v>
      </c>
      <c r="Y32" s="388">
        <v>864.58333333333326</v>
      </c>
      <c r="Z32" s="388">
        <v>864.58333333333326</v>
      </c>
      <c r="AA32" s="388">
        <v>864.58333333333326</v>
      </c>
      <c r="AB32" s="388">
        <v>864.58333333333326</v>
      </c>
      <c r="AC32" s="388">
        <v>864.58333333333326</v>
      </c>
      <c r="AD32" s="388">
        <v>864.58333333333326</v>
      </c>
      <c r="AE32" s="388">
        <v>864.58333333333326</v>
      </c>
      <c r="AF32" s="388">
        <v>864.58333333333326</v>
      </c>
      <c r="AG32" s="388">
        <v>864.58333333333326</v>
      </c>
      <c r="AH32" s="388">
        <v>864.58333333333326</v>
      </c>
      <c r="AI32" s="388">
        <v>864.58333333333326</v>
      </c>
      <c r="AJ32" s="388">
        <v>864.58333333333326</v>
      </c>
      <c r="AK32" s="388">
        <v>864.58333333333326</v>
      </c>
      <c r="AL32" s="388">
        <v>864.58333333333326</v>
      </c>
      <c r="AM32" s="388">
        <v>864.58333333333326</v>
      </c>
      <c r="AN32" s="388">
        <v>864.58333333333326</v>
      </c>
      <c r="AO32" s="388">
        <v>864.58333333333326</v>
      </c>
      <c r="AP32" s="388">
        <v>864.58333333333326</v>
      </c>
      <c r="AQ32" s="388">
        <v>864.58333333333326</v>
      </c>
      <c r="AR32" s="388">
        <v>864.58333333333326</v>
      </c>
      <c r="AS32" s="388">
        <v>864.58333333333326</v>
      </c>
      <c r="AT32" s="388">
        <v>864.58333333333326</v>
      </c>
      <c r="AU32" s="388">
        <v>864.58333333333326</v>
      </c>
      <c r="AV32" s="388">
        <v>864.58333333333326</v>
      </c>
      <c r="AW32" s="388">
        <v>864.58333333333326</v>
      </c>
      <c r="AX32" s="388">
        <v>864.58333333333326</v>
      </c>
      <c r="AY32" s="388">
        <v>864.58333333333326</v>
      </c>
      <c r="AZ32" s="388">
        <v>864.58333333333326</v>
      </c>
      <c r="BA32" s="388">
        <v>864.58333333333326</v>
      </c>
      <c r="BB32" s="388">
        <v>864.58333333333326</v>
      </c>
      <c r="BC32" s="388">
        <v>864.58333333333326</v>
      </c>
      <c r="BD32" s="388">
        <v>864.58333333333326</v>
      </c>
      <c r="BE32" s="388">
        <v>864.58333333333326</v>
      </c>
      <c r="BF32" s="388">
        <v>864.58333333333326</v>
      </c>
      <c r="BG32" s="388">
        <v>864.58333333333326</v>
      </c>
      <c r="BH32" s="388">
        <v>666.66666666666663</v>
      </c>
      <c r="BI32" s="388">
        <v>666.66666666666663</v>
      </c>
      <c r="BJ32" s="388">
        <v>666.66666666666663</v>
      </c>
      <c r="BK32" s="388">
        <v>666.66666666666663</v>
      </c>
      <c r="BL32" s="388">
        <v>666.66666666666663</v>
      </c>
      <c r="BM32" s="388">
        <v>666.66666666666663</v>
      </c>
      <c r="BN32" s="388">
        <v>666.66666666666663</v>
      </c>
      <c r="BO32" s="388">
        <v>666.66666666666663</v>
      </c>
      <c r="BP32" s="388">
        <v>0</v>
      </c>
      <c r="BQ32" s="388">
        <v>0</v>
      </c>
      <c r="BR32" s="388">
        <v>0</v>
      </c>
      <c r="BS32" s="388">
        <v>0</v>
      </c>
      <c r="BT32" s="388">
        <v>0</v>
      </c>
      <c r="BU32" s="388">
        <v>0</v>
      </c>
    </row>
    <row r="33" spans="1:73" s="139" customFormat="1" ht="17.25" customHeight="1" outlineLevel="1">
      <c r="A33" s="132"/>
      <c r="B33" s="132"/>
      <c r="C33" s="343"/>
      <c r="D33" s="190"/>
      <c r="E33" s="132"/>
      <c r="F33" s="132"/>
      <c r="G33" s="132"/>
      <c r="H33" s="132"/>
      <c r="I33" s="132"/>
      <c r="J33" s="132"/>
      <c r="K33" s="132"/>
      <c r="L33" s="132"/>
      <c r="M33" s="132"/>
      <c r="N33" s="132"/>
      <c r="O33" s="132"/>
      <c r="P33" s="132"/>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row>
    <row r="34" spans="1:73" s="139" customFormat="1" ht="26.25" customHeight="1" outlineLevel="1">
      <c r="A34" s="132"/>
      <c r="B34" s="132"/>
      <c r="C34" s="142" t="s">
        <v>817</v>
      </c>
      <c r="D34" s="190"/>
      <c r="E34" s="132"/>
      <c r="F34" s="132"/>
      <c r="G34" s="132"/>
      <c r="H34" s="132"/>
      <c r="I34" s="132"/>
      <c r="J34" s="132"/>
      <c r="K34" s="132"/>
      <c r="L34" s="132"/>
      <c r="M34" s="132"/>
      <c r="N34" s="132"/>
      <c r="O34" s="132"/>
      <c r="P34" s="132"/>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row>
    <row r="35" spans="1:73" ht="17.25" customHeight="1" outlineLevel="1">
      <c r="A35" s="132"/>
      <c r="B35" s="37"/>
      <c r="C35" s="24" t="s">
        <v>145</v>
      </c>
      <c r="D35" s="345" t="s">
        <v>6</v>
      </c>
      <c r="E35" s="37"/>
      <c r="F35" s="37"/>
      <c r="G35" s="37"/>
      <c r="H35" s="37"/>
      <c r="I35" s="132"/>
      <c r="J35" s="354">
        <v>32450</v>
      </c>
      <c r="K35" s="354">
        <v>61470</v>
      </c>
      <c r="L35" s="354">
        <v>60490</v>
      </c>
      <c r="M35" s="354">
        <v>68812.083333333328</v>
      </c>
      <c r="N35" s="354">
        <v>67634.166666666657</v>
      </c>
      <c r="O35" s="354">
        <v>66456.249999999985</v>
      </c>
      <c r="P35" s="354">
        <v>75111.666666666657</v>
      </c>
      <c r="Q35" s="354">
        <v>73767.083333333328</v>
      </c>
      <c r="R35" s="354">
        <v>72422.5</v>
      </c>
      <c r="S35" s="354">
        <v>71077.916666666672</v>
      </c>
      <c r="T35" s="354">
        <v>69733.333333333343</v>
      </c>
      <c r="U35" s="354">
        <v>68388.750000000015</v>
      </c>
      <c r="V35" s="354">
        <v>67044.166666666686</v>
      </c>
      <c r="W35" s="354">
        <v>65699.583333333358</v>
      </c>
      <c r="X35" s="354">
        <v>64355.000000000022</v>
      </c>
      <c r="Y35" s="354">
        <v>63010.416666666686</v>
      </c>
      <c r="Z35" s="354">
        <v>61665.83333333335</v>
      </c>
      <c r="AA35" s="354">
        <v>60321.250000000015</v>
      </c>
      <c r="AB35" s="354">
        <v>58976.666666666679</v>
      </c>
      <c r="AC35" s="354">
        <v>57632.083333333343</v>
      </c>
      <c r="AD35" s="354">
        <v>56287.500000000007</v>
      </c>
      <c r="AE35" s="354">
        <v>54942.916666666672</v>
      </c>
      <c r="AF35" s="354">
        <v>53598.333333333336</v>
      </c>
      <c r="AG35" s="354">
        <v>52253.75</v>
      </c>
      <c r="AH35" s="354">
        <v>50909.166666666664</v>
      </c>
      <c r="AI35" s="354">
        <v>49564.583333333328</v>
      </c>
      <c r="AJ35" s="354">
        <v>48219.999999999993</v>
      </c>
      <c r="AK35" s="354">
        <v>46875.416666666657</v>
      </c>
      <c r="AL35" s="354">
        <v>45530.833333333321</v>
      </c>
      <c r="AM35" s="354">
        <v>44186.249999999985</v>
      </c>
      <c r="AN35" s="354">
        <v>42841.66666666665</v>
      </c>
      <c r="AO35" s="354">
        <v>41497.083333333314</v>
      </c>
      <c r="AP35" s="354">
        <v>40152.499999999978</v>
      </c>
      <c r="AQ35" s="354">
        <v>38807.916666666642</v>
      </c>
      <c r="AR35" s="354">
        <v>37463.333333333307</v>
      </c>
      <c r="AS35" s="354">
        <v>36118.749999999971</v>
      </c>
      <c r="AT35" s="354">
        <v>34774.166666666635</v>
      </c>
      <c r="AU35" s="354">
        <v>33429.583333333299</v>
      </c>
      <c r="AV35" s="354">
        <v>32084.999999999967</v>
      </c>
      <c r="AW35" s="354">
        <v>30740.416666666635</v>
      </c>
      <c r="AX35" s="354">
        <v>29395.833333333303</v>
      </c>
      <c r="AY35" s="354">
        <v>28051.249999999971</v>
      </c>
      <c r="AZ35" s="354">
        <v>26706.666666666639</v>
      </c>
      <c r="BA35" s="354">
        <v>25362.083333333307</v>
      </c>
      <c r="BB35" s="354">
        <v>24017.499999999975</v>
      </c>
      <c r="BC35" s="354">
        <v>22672.916666666642</v>
      </c>
      <c r="BD35" s="354">
        <v>21328.33333333331</v>
      </c>
      <c r="BE35" s="354">
        <v>19983.749999999978</v>
      </c>
      <c r="BF35" s="354">
        <v>18639.166666666646</v>
      </c>
      <c r="BG35" s="354">
        <v>17294.583333333314</v>
      </c>
      <c r="BH35" s="354">
        <v>15949.99999999998</v>
      </c>
      <c r="BI35" s="354">
        <v>14803.333333333314</v>
      </c>
      <c r="BJ35" s="354">
        <v>13656.666666666648</v>
      </c>
      <c r="BK35" s="354">
        <v>12509.999999999982</v>
      </c>
      <c r="BL35" s="354">
        <v>11363.333333333316</v>
      </c>
      <c r="BM35" s="354">
        <v>10216.66666666665</v>
      </c>
      <c r="BN35" s="354">
        <v>9069.9999999999836</v>
      </c>
      <c r="BO35" s="354">
        <v>7923.3333333333176</v>
      </c>
      <c r="BP35" s="354">
        <v>0</v>
      </c>
      <c r="BQ35" s="354">
        <v>0</v>
      </c>
      <c r="BR35" s="354">
        <v>0</v>
      </c>
      <c r="BS35" s="354">
        <v>0</v>
      </c>
      <c r="BT35" s="354">
        <v>0</v>
      </c>
      <c r="BU35" s="354">
        <v>0</v>
      </c>
    </row>
    <row r="36" spans="1:73" ht="17.25" customHeight="1" outlineLevel="1">
      <c r="A36" s="37"/>
      <c r="B36" s="37"/>
      <c r="C36" s="382" t="s">
        <v>269</v>
      </c>
      <c r="D36" s="345" t="s">
        <v>6</v>
      </c>
      <c r="E36" s="37"/>
      <c r="F36" s="37"/>
      <c r="G36" s="37"/>
      <c r="H36" s="37"/>
      <c r="I36" s="90">
        <v>49500</v>
      </c>
      <c r="J36" s="354">
        <v>30000</v>
      </c>
      <c r="K36" s="354">
        <v>0</v>
      </c>
      <c r="L36" s="354">
        <v>9500</v>
      </c>
      <c r="M36" s="354">
        <v>0</v>
      </c>
      <c r="N36" s="354">
        <v>0</v>
      </c>
      <c r="O36" s="354">
        <v>10000</v>
      </c>
      <c r="P36" s="354">
        <v>0</v>
      </c>
      <c r="Q36" s="354">
        <v>0</v>
      </c>
      <c r="R36" s="354">
        <v>0</v>
      </c>
      <c r="S36" s="354">
        <v>0</v>
      </c>
      <c r="T36" s="354">
        <v>0</v>
      </c>
      <c r="U36" s="354">
        <v>0</v>
      </c>
      <c r="V36" s="354">
        <v>0</v>
      </c>
      <c r="W36" s="354">
        <v>0</v>
      </c>
      <c r="X36" s="354">
        <v>0</v>
      </c>
      <c r="Y36" s="354">
        <v>0</v>
      </c>
      <c r="Z36" s="354">
        <v>0</v>
      </c>
      <c r="AA36" s="354">
        <v>0</v>
      </c>
      <c r="AB36" s="354">
        <v>0</v>
      </c>
      <c r="AC36" s="354">
        <v>0</v>
      </c>
      <c r="AD36" s="354">
        <v>0</v>
      </c>
      <c r="AE36" s="354">
        <v>0</v>
      </c>
      <c r="AF36" s="354">
        <v>0</v>
      </c>
      <c r="AG36" s="354">
        <v>0</v>
      </c>
      <c r="AH36" s="354">
        <v>0</v>
      </c>
      <c r="AI36" s="354">
        <v>0</v>
      </c>
      <c r="AJ36" s="354">
        <v>0</v>
      </c>
      <c r="AK36" s="354">
        <v>0</v>
      </c>
      <c r="AL36" s="354">
        <v>0</v>
      </c>
      <c r="AM36" s="354">
        <v>0</v>
      </c>
      <c r="AN36" s="354">
        <v>0</v>
      </c>
      <c r="AO36" s="354">
        <v>0</v>
      </c>
      <c r="AP36" s="354">
        <v>0</v>
      </c>
      <c r="AQ36" s="354">
        <v>0</v>
      </c>
      <c r="AR36" s="354">
        <v>0</v>
      </c>
      <c r="AS36" s="354">
        <v>0</v>
      </c>
      <c r="AT36" s="354">
        <v>0</v>
      </c>
      <c r="AU36" s="354">
        <v>0</v>
      </c>
      <c r="AV36" s="354">
        <v>0</v>
      </c>
      <c r="AW36" s="354">
        <v>0</v>
      </c>
      <c r="AX36" s="354">
        <v>0</v>
      </c>
      <c r="AY36" s="354">
        <v>0</v>
      </c>
      <c r="AZ36" s="354">
        <v>0</v>
      </c>
      <c r="BA36" s="354">
        <v>0</v>
      </c>
      <c r="BB36" s="354">
        <v>0</v>
      </c>
      <c r="BC36" s="354">
        <v>0</v>
      </c>
      <c r="BD36" s="354">
        <v>0</v>
      </c>
      <c r="BE36" s="354">
        <v>0</v>
      </c>
      <c r="BF36" s="354">
        <v>0</v>
      </c>
      <c r="BG36" s="354">
        <v>0</v>
      </c>
      <c r="BH36" s="354">
        <v>0</v>
      </c>
      <c r="BI36" s="354">
        <v>0</v>
      </c>
      <c r="BJ36" s="354">
        <v>0</v>
      </c>
      <c r="BK36" s="354">
        <v>0</v>
      </c>
      <c r="BL36" s="354">
        <v>0</v>
      </c>
      <c r="BM36" s="354">
        <v>0</v>
      </c>
      <c r="BN36" s="354">
        <v>0</v>
      </c>
      <c r="BO36" s="354">
        <v>0</v>
      </c>
      <c r="BP36" s="354">
        <v>0</v>
      </c>
      <c r="BQ36" s="354">
        <v>0</v>
      </c>
      <c r="BR36" s="354">
        <v>0</v>
      </c>
      <c r="BS36" s="354">
        <v>0</v>
      </c>
      <c r="BT36" s="354">
        <v>0</v>
      </c>
      <c r="BU36" s="354">
        <v>0</v>
      </c>
    </row>
    <row r="37" spans="1:73" ht="17.25" customHeight="1" outlineLevel="1">
      <c r="A37" s="37"/>
      <c r="B37" s="37"/>
      <c r="C37" s="382" t="s">
        <v>151</v>
      </c>
      <c r="D37" s="345" t="s">
        <v>6</v>
      </c>
      <c r="E37" s="37"/>
      <c r="F37" s="37"/>
      <c r="G37" s="37"/>
      <c r="H37" s="37"/>
      <c r="I37" s="90">
        <v>-75173.333333333416</v>
      </c>
      <c r="J37" s="354">
        <v>-980</v>
      </c>
      <c r="K37" s="354">
        <v>-980</v>
      </c>
      <c r="L37" s="354">
        <v>-1177.9166666666665</v>
      </c>
      <c r="M37" s="354">
        <v>-1177.9166666666665</v>
      </c>
      <c r="N37" s="354">
        <v>-1177.9166666666665</v>
      </c>
      <c r="O37" s="354">
        <v>-1344.5833333333333</v>
      </c>
      <c r="P37" s="354">
        <v>-1344.5833333333333</v>
      </c>
      <c r="Q37" s="354">
        <v>-1344.5833333333333</v>
      </c>
      <c r="R37" s="354">
        <v>-1344.5833333333333</v>
      </c>
      <c r="S37" s="354">
        <v>-1344.5833333333333</v>
      </c>
      <c r="T37" s="354">
        <v>-1344.5833333333333</v>
      </c>
      <c r="U37" s="354">
        <v>-1344.5833333333333</v>
      </c>
      <c r="V37" s="354">
        <v>-1344.5833333333333</v>
      </c>
      <c r="W37" s="354">
        <v>-1344.5833333333333</v>
      </c>
      <c r="X37" s="354">
        <v>-1344.5833333333333</v>
      </c>
      <c r="Y37" s="354">
        <v>-1344.5833333333333</v>
      </c>
      <c r="Z37" s="354">
        <v>-1344.5833333333333</v>
      </c>
      <c r="AA37" s="354">
        <v>-1344.5833333333333</v>
      </c>
      <c r="AB37" s="354">
        <v>-1344.5833333333333</v>
      </c>
      <c r="AC37" s="354">
        <v>-1344.5833333333333</v>
      </c>
      <c r="AD37" s="354">
        <v>-1344.5833333333333</v>
      </c>
      <c r="AE37" s="354">
        <v>-1344.5833333333333</v>
      </c>
      <c r="AF37" s="354">
        <v>-1344.5833333333333</v>
      </c>
      <c r="AG37" s="354">
        <v>-1344.5833333333333</v>
      </c>
      <c r="AH37" s="354">
        <v>-1344.5833333333333</v>
      </c>
      <c r="AI37" s="354">
        <v>-1344.5833333333333</v>
      </c>
      <c r="AJ37" s="354">
        <v>-1344.5833333333333</v>
      </c>
      <c r="AK37" s="354">
        <v>-1344.5833333333333</v>
      </c>
      <c r="AL37" s="354">
        <v>-1344.5833333333333</v>
      </c>
      <c r="AM37" s="354">
        <v>-1344.5833333333333</v>
      </c>
      <c r="AN37" s="354">
        <v>-1344.5833333333333</v>
      </c>
      <c r="AO37" s="354">
        <v>-1344.5833333333333</v>
      </c>
      <c r="AP37" s="354">
        <v>-1344.5833333333333</v>
      </c>
      <c r="AQ37" s="354">
        <v>-1344.5833333333333</v>
      </c>
      <c r="AR37" s="354">
        <v>-1344.5833333333333</v>
      </c>
      <c r="AS37" s="354">
        <v>-1344.5833333333333</v>
      </c>
      <c r="AT37" s="354">
        <v>-1344.5833333333333</v>
      </c>
      <c r="AU37" s="354">
        <v>-1344.5833333333333</v>
      </c>
      <c r="AV37" s="354">
        <v>-1344.5833333333333</v>
      </c>
      <c r="AW37" s="354">
        <v>-1344.5833333333333</v>
      </c>
      <c r="AX37" s="354">
        <v>-1344.5833333333333</v>
      </c>
      <c r="AY37" s="354">
        <v>-1344.5833333333333</v>
      </c>
      <c r="AZ37" s="354">
        <v>-1344.5833333333333</v>
      </c>
      <c r="BA37" s="354">
        <v>-1344.5833333333333</v>
      </c>
      <c r="BB37" s="354">
        <v>-1344.5833333333333</v>
      </c>
      <c r="BC37" s="354">
        <v>-1344.5833333333333</v>
      </c>
      <c r="BD37" s="354">
        <v>-1344.5833333333333</v>
      </c>
      <c r="BE37" s="354">
        <v>-1344.5833333333333</v>
      </c>
      <c r="BF37" s="354">
        <v>-1344.5833333333333</v>
      </c>
      <c r="BG37" s="354">
        <v>-1344.5833333333333</v>
      </c>
      <c r="BH37" s="354">
        <v>-1146.6666666666665</v>
      </c>
      <c r="BI37" s="354">
        <v>-1146.6666666666665</v>
      </c>
      <c r="BJ37" s="354">
        <v>-1146.6666666666665</v>
      </c>
      <c r="BK37" s="354">
        <v>-1146.6666666666665</v>
      </c>
      <c r="BL37" s="354">
        <v>-1146.6666666666665</v>
      </c>
      <c r="BM37" s="354">
        <v>-1146.6666666666665</v>
      </c>
      <c r="BN37" s="354">
        <v>-1146.6666666666665</v>
      </c>
      <c r="BO37" s="354">
        <v>-1146.6666666666665</v>
      </c>
      <c r="BP37" s="354">
        <v>0</v>
      </c>
      <c r="BQ37" s="354">
        <v>0</v>
      </c>
      <c r="BR37" s="354">
        <v>0</v>
      </c>
      <c r="BS37" s="354">
        <v>0</v>
      </c>
      <c r="BT37" s="354">
        <v>0</v>
      </c>
      <c r="BU37" s="354">
        <v>0</v>
      </c>
    </row>
    <row r="38" spans="1:73" ht="17.25" customHeight="1" outlineLevel="1" thickBot="1">
      <c r="A38" s="37"/>
      <c r="B38" s="37"/>
      <c r="C38" s="24" t="s">
        <v>154</v>
      </c>
      <c r="D38" s="345" t="s">
        <v>6</v>
      </c>
      <c r="E38" s="37"/>
      <c r="F38" s="37"/>
      <c r="G38" s="37"/>
      <c r="H38" s="37"/>
      <c r="I38" s="155">
        <v>32450</v>
      </c>
      <c r="J38" s="390">
        <v>61470</v>
      </c>
      <c r="K38" s="390">
        <v>60490</v>
      </c>
      <c r="L38" s="390">
        <v>68812.083333333328</v>
      </c>
      <c r="M38" s="390">
        <v>67634.166666666657</v>
      </c>
      <c r="N38" s="390">
        <v>66456.249999999985</v>
      </c>
      <c r="O38" s="390">
        <v>75111.666666666657</v>
      </c>
      <c r="P38" s="390">
        <v>73767.083333333328</v>
      </c>
      <c r="Q38" s="390">
        <v>72422.5</v>
      </c>
      <c r="R38" s="390">
        <v>71077.916666666672</v>
      </c>
      <c r="S38" s="390">
        <v>69733.333333333343</v>
      </c>
      <c r="T38" s="390">
        <v>68388.750000000015</v>
      </c>
      <c r="U38" s="390">
        <v>67044.166666666686</v>
      </c>
      <c r="V38" s="390">
        <v>65699.583333333358</v>
      </c>
      <c r="W38" s="390">
        <v>64355.000000000022</v>
      </c>
      <c r="X38" s="390">
        <v>63010.416666666686</v>
      </c>
      <c r="Y38" s="390">
        <v>61665.83333333335</v>
      </c>
      <c r="Z38" s="390">
        <v>60321.250000000015</v>
      </c>
      <c r="AA38" s="390">
        <v>58976.666666666679</v>
      </c>
      <c r="AB38" s="390">
        <v>57632.083333333343</v>
      </c>
      <c r="AC38" s="390">
        <v>56287.500000000007</v>
      </c>
      <c r="AD38" s="390">
        <v>54942.916666666672</v>
      </c>
      <c r="AE38" s="390">
        <v>53598.333333333336</v>
      </c>
      <c r="AF38" s="390">
        <v>52253.75</v>
      </c>
      <c r="AG38" s="390">
        <v>50909.166666666664</v>
      </c>
      <c r="AH38" s="390">
        <v>49564.583333333328</v>
      </c>
      <c r="AI38" s="390">
        <v>48219.999999999993</v>
      </c>
      <c r="AJ38" s="390">
        <v>46875.416666666657</v>
      </c>
      <c r="AK38" s="390">
        <v>45530.833333333321</v>
      </c>
      <c r="AL38" s="390">
        <v>44186.249999999985</v>
      </c>
      <c r="AM38" s="390">
        <v>42841.66666666665</v>
      </c>
      <c r="AN38" s="390">
        <v>41497.083333333314</v>
      </c>
      <c r="AO38" s="390">
        <v>40152.499999999978</v>
      </c>
      <c r="AP38" s="390">
        <v>38807.916666666642</v>
      </c>
      <c r="AQ38" s="390">
        <v>37463.333333333307</v>
      </c>
      <c r="AR38" s="390">
        <v>36118.749999999971</v>
      </c>
      <c r="AS38" s="390">
        <v>34774.166666666635</v>
      </c>
      <c r="AT38" s="390">
        <v>33429.583333333299</v>
      </c>
      <c r="AU38" s="390">
        <v>32084.999999999967</v>
      </c>
      <c r="AV38" s="390">
        <v>30740.416666666635</v>
      </c>
      <c r="AW38" s="390">
        <v>29395.833333333303</v>
      </c>
      <c r="AX38" s="390">
        <v>28051.249999999971</v>
      </c>
      <c r="AY38" s="390">
        <v>26706.666666666639</v>
      </c>
      <c r="AZ38" s="390">
        <v>25362.083333333307</v>
      </c>
      <c r="BA38" s="390">
        <v>24017.499999999975</v>
      </c>
      <c r="BB38" s="390">
        <v>22672.916666666642</v>
      </c>
      <c r="BC38" s="390">
        <v>21328.33333333331</v>
      </c>
      <c r="BD38" s="390">
        <v>19983.749999999978</v>
      </c>
      <c r="BE38" s="390">
        <v>18639.166666666646</v>
      </c>
      <c r="BF38" s="390">
        <v>17294.583333333314</v>
      </c>
      <c r="BG38" s="390">
        <v>15949.99999999998</v>
      </c>
      <c r="BH38" s="390">
        <v>14803.333333333314</v>
      </c>
      <c r="BI38" s="390">
        <v>13656.666666666648</v>
      </c>
      <c r="BJ38" s="390">
        <v>12509.999999999982</v>
      </c>
      <c r="BK38" s="390">
        <v>11363.333333333316</v>
      </c>
      <c r="BL38" s="390">
        <v>10216.66666666665</v>
      </c>
      <c r="BM38" s="390">
        <v>9069.9999999999836</v>
      </c>
      <c r="BN38" s="390">
        <v>7923.3333333333176</v>
      </c>
      <c r="BO38" s="390">
        <v>6776.6666666666515</v>
      </c>
      <c r="BP38" s="390">
        <v>0</v>
      </c>
      <c r="BQ38" s="390">
        <v>0</v>
      </c>
      <c r="BR38" s="390">
        <v>0</v>
      </c>
      <c r="BS38" s="390">
        <v>0</v>
      </c>
      <c r="BT38" s="390">
        <v>0</v>
      </c>
      <c r="BU38" s="390">
        <v>0</v>
      </c>
    </row>
    <row r="39" spans="1:73" ht="17.25" customHeight="1" outlineLevel="1" thickTop="1">
      <c r="A39" s="37"/>
      <c r="B39" s="37"/>
      <c r="C39" s="37"/>
      <c r="D39" s="389"/>
      <c r="E39" s="479"/>
      <c r="F39" s="37"/>
      <c r="G39" s="37"/>
      <c r="H39" s="37"/>
      <c r="I39" s="48">
        <v>0</v>
      </c>
      <c r="J39" s="37"/>
      <c r="K39" s="37"/>
      <c r="L39" s="132"/>
      <c r="M39" s="132"/>
      <c r="N39" s="132"/>
      <c r="O39" s="132"/>
      <c r="P39" s="132"/>
      <c r="Q39" s="132"/>
      <c r="R39" s="132"/>
      <c r="S39" s="132"/>
      <c r="T39" s="132"/>
      <c r="U39" s="132"/>
      <c r="V39" s="132"/>
      <c r="W39" s="132"/>
      <c r="X39" s="132"/>
      <c r="Y39" s="132"/>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row>
    <row r="40" spans="1:73" s="139" customFormat="1" ht="17.25" customHeight="1" outlineLevel="1">
      <c r="A40" s="132"/>
      <c r="B40" s="132"/>
      <c r="C40" s="132"/>
      <c r="D40" s="132"/>
      <c r="E40" s="132"/>
      <c r="F40" s="132"/>
      <c r="G40" s="132"/>
      <c r="H40" s="132"/>
      <c r="I40" s="132"/>
      <c r="J40" s="132"/>
      <c r="K40" s="132"/>
      <c r="L40" s="132"/>
      <c r="M40" s="132"/>
      <c r="N40" s="132"/>
      <c r="O40" s="132"/>
      <c r="P40" s="132"/>
      <c r="Q40" s="132"/>
      <c r="R40" s="132"/>
      <c r="S40" s="132"/>
      <c r="T40" s="132"/>
      <c r="U40" s="132"/>
      <c r="V40" s="132"/>
      <c r="W40" s="132"/>
      <c r="X40" s="132"/>
      <c r="Y40" s="132"/>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row>
    <row r="41" spans="1:73" s="139" customFormat="1" ht="30.75" customHeight="1" thickBot="1">
      <c r="A41" s="158"/>
      <c r="B41" s="158"/>
      <c r="C41" s="158" t="s">
        <v>420</v>
      </c>
      <c r="D41" s="158"/>
      <c r="E41" s="375"/>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c r="BJ41" s="158"/>
      <c r="BK41" s="158"/>
      <c r="BL41" s="158"/>
      <c r="BM41" s="158"/>
      <c r="BN41" s="158"/>
      <c r="BO41" s="158"/>
      <c r="BP41" s="158"/>
      <c r="BQ41" s="158"/>
      <c r="BR41" s="158"/>
      <c r="BS41" s="158"/>
      <c r="BT41" s="158"/>
      <c r="BU41" s="158"/>
    </row>
    <row r="42" spans="1:73" ht="26.25" customHeight="1" outlineLevel="1">
      <c r="A42" s="132"/>
      <c r="B42" s="37"/>
      <c r="C42" s="142" t="s">
        <v>693</v>
      </c>
      <c r="D42" s="376"/>
      <c r="E42" s="37"/>
      <c r="F42" s="37"/>
      <c r="G42" s="377"/>
      <c r="H42" s="37"/>
      <c r="I42" s="37"/>
      <c r="J42" s="356" t="s">
        <v>593</v>
      </c>
      <c r="K42" s="378"/>
      <c r="L42" s="132"/>
      <c r="M42" s="132"/>
      <c r="N42" s="132"/>
      <c r="O42" s="132"/>
      <c r="P42" s="132"/>
      <c r="Q42" s="132"/>
      <c r="R42" s="132"/>
      <c r="S42" s="132"/>
      <c r="T42" s="132"/>
      <c r="U42" s="132"/>
      <c r="V42" s="132"/>
      <c r="W42" s="132"/>
      <c r="X42" s="132"/>
      <c r="Y42" s="132"/>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row>
    <row r="43" spans="1:73" s="199" customFormat="1" ht="18" customHeight="1" outlineLevel="1">
      <c r="A43" s="132"/>
      <c r="B43" s="37"/>
      <c r="C43" s="24" t="s">
        <v>694</v>
      </c>
      <c r="D43" s="376"/>
      <c r="E43" s="37"/>
      <c r="F43" s="37"/>
      <c r="G43" s="377"/>
      <c r="H43" s="37"/>
      <c r="I43" s="132"/>
      <c r="J43" s="354">
        <v>48350</v>
      </c>
      <c r="K43" s="354">
        <v>47325</v>
      </c>
      <c r="L43" s="354">
        <v>46300</v>
      </c>
      <c r="M43" s="354">
        <v>45275</v>
      </c>
      <c r="N43" s="354">
        <v>44250</v>
      </c>
      <c r="O43" s="354">
        <v>43225</v>
      </c>
      <c r="P43" s="354">
        <v>42200</v>
      </c>
      <c r="Q43" s="354">
        <v>41175</v>
      </c>
      <c r="R43" s="354">
        <v>40150</v>
      </c>
      <c r="S43" s="354">
        <v>39125</v>
      </c>
      <c r="T43" s="354">
        <v>38100</v>
      </c>
      <c r="U43" s="354">
        <v>37075</v>
      </c>
      <c r="V43" s="354">
        <v>36050</v>
      </c>
      <c r="W43" s="354">
        <v>35025</v>
      </c>
      <c r="X43" s="354">
        <v>34000</v>
      </c>
      <c r="Y43" s="354">
        <v>32975</v>
      </c>
      <c r="Z43" s="354">
        <v>31950</v>
      </c>
      <c r="AA43" s="354">
        <v>30925</v>
      </c>
      <c r="AB43" s="354">
        <v>29900</v>
      </c>
      <c r="AC43" s="354">
        <v>28875</v>
      </c>
      <c r="AD43" s="354">
        <v>27850</v>
      </c>
      <c r="AE43" s="354">
        <v>26825</v>
      </c>
      <c r="AF43" s="354">
        <v>25800</v>
      </c>
      <c r="AG43" s="354">
        <v>24775</v>
      </c>
      <c r="AH43" s="354">
        <v>23750</v>
      </c>
      <c r="AI43" s="354">
        <v>22725</v>
      </c>
      <c r="AJ43" s="354">
        <v>21700</v>
      </c>
      <c r="AK43" s="354">
        <v>20675</v>
      </c>
      <c r="AL43" s="354">
        <v>19650</v>
      </c>
      <c r="AM43" s="354">
        <v>18625</v>
      </c>
      <c r="AN43" s="354">
        <v>17600</v>
      </c>
      <c r="AO43" s="354">
        <v>16575</v>
      </c>
      <c r="AP43" s="354">
        <v>15550</v>
      </c>
      <c r="AQ43" s="354">
        <v>14525</v>
      </c>
      <c r="AR43" s="354">
        <v>13500</v>
      </c>
      <c r="AS43" s="354">
        <v>12475</v>
      </c>
      <c r="AT43" s="354">
        <v>11450</v>
      </c>
      <c r="AU43" s="354">
        <v>10425</v>
      </c>
      <c r="AV43" s="354">
        <v>9400</v>
      </c>
      <c r="AW43" s="354">
        <v>8375</v>
      </c>
      <c r="AX43" s="354">
        <v>7350</v>
      </c>
      <c r="AY43" s="354">
        <v>6325</v>
      </c>
      <c r="AZ43" s="354">
        <v>5300</v>
      </c>
      <c r="BA43" s="354">
        <v>4275</v>
      </c>
      <c r="BB43" s="354">
        <v>3250</v>
      </c>
      <c r="BC43" s="354">
        <v>2225</v>
      </c>
      <c r="BD43" s="354">
        <v>1200</v>
      </c>
      <c r="BE43" s="354">
        <v>175</v>
      </c>
      <c r="BF43" s="354">
        <v>0</v>
      </c>
      <c r="BG43" s="354">
        <v>0</v>
      </c>
      <c r="BH43" s="354">
        <v>0</v>
      </c>
      <c r="BI43" s="354">
        <v>0</v>
      </c>
      <c r="BJ43" s="354">
        <v>0</v>
      </c>
      <c r="BK43" s="354">
        <v>0</v>
      </c>
      <c r="BL43" s="354">
        <v>0</v>
      </c>
      <c r="BM43" s="354">
        <v>0</v>
      </c>
      <c r="BN43" s="354">
        <v>0</v>
      </c>
      <c r="BO43" s="354">
        <v>0</v>
      </c>
      <c r="BP43" s="354">
        <v>0</v>
      </c>
      <c r="BQ43" s="354">
        <v>0</v>
      </c>
      <c r="BR43" s="354">
        <v>0</v>
      </c>
      <c r="BS43" s="354">
        <v>0</v>
      </c>
      <c r="BT43" s="354">
        <v>0</v>
      </c>
      <c r="BU43" s="354">
        <v>0</v>
      </c>
    </row>
    <row r="44" spans="1:73" s="199" customFormat="1" ht="18" customHeight="1" outlineLevel="1">
      <c r="A44" s="132"/>
      <c r="B44" s="37"/>
      <c r="C44" s="24" t="s">
        <v>695</v>
      </c>
      <c r="D44" s="376"/>
      <c r="E44" s="37"/>
      <c r="F44" s="37"/>
      <c r="G44" s="377"/>
      <c r="H44" s="37"/>
      <c r="I44" s="90">
        <v>-48350</v>
      </c>
      <c r="J44" s="244">
        <v>-1025</v>
      </c>
      <c r="K44" s="244">
        <v>-1025</v>
      </c>
      <c r="L44" s="244">
        <v>-1025</v>
      </c>
      <c r="M44" s="244">
        <v>-1025</v>
      </c>
      <c r="N44" s="244">
        <v>-1025</v>
      </c>
      <c r="O44" s="244">
        <v>-1025</v>
      </c>
      <c r="P44" s="244">
        <v>-1025</v>
      </c>
      <c r="Q44" s="244">
        <v>-1025</v>
      </c>
      <c r="R44" s="244">
        <v>-1025</v>
      </c>
      <c r="S44" s="244">
        <v>-1025</v>
      </c>
      <c r="T44" s="244">
        <v>-1025</v>
      </c>
      <c r="U44" s="244">
        <v>-1025</v>
      </c>
      <c r="V44" s="244">
        <v>-1025</v>
      </c>
      <c r="W44" s="244">
        <v>-1025</v>
      </c>
      <c r="X44" s="244">
        <v>-1025</v>
      </c>
      <c r="Y44" s="244">
        <v>-1025</v>
      </c>
      <c r="Z44" s="244">
        <v>-1025</v>
      </c>
      <c r="AA44" s="244">
        <v>-1025</v>
      </c>
      <c r="AB44" s="244">
        <v>-1025</v>
      </c>
      <c r="AC44" s="244">
        <v>-1025</v>
      </c>
      <c r="AD44" s="244">
        <v>-1025</v>
      </c>
      <c r="AE44" s="244">
        <v>-1025</v>
      </c>
      <c r="AF44" s="244">
        <v>-1025</v>
      </c>
      <c r="AG44" s="244">
        <v>-1025</v>
      </c>
      <c r="AH44" s="244">
        <v>-1025</v>
      </c>
      <c r="AI44" s="244">
        <v>-1025</v>
      </c>
      <c r="AJ44" s="244">
        <v>-1025</v>
      </c>
      <c r="AK44" s="244">
        <v>-1025</v>
      </c>
      <c r="AL44" s="244">
        <v>-1025</v>
      </c>
      <c r="AM44" s="244">
        <v>-1025</v>
      </c>
      <c r="AN44" s="244">
        <v>-1025</v>
      </c>
      <c r="AO44" s="244">
        <v>-1025</v>
      </c>
      <c r="AP44" s="244">
        <v>-1025</v>
      </c>
      <c r="AQ44" s="244">
        <v>-1025</v>
      </c>
      <c r="AR44" s="244">
        <v>-1025</v>
      </c>
      <c r="AS44" s="244">
        <v>-1025</v>
      </c>
      <c r="AT44" s="244">
        <v>-1025</v>
      </c>
      <c r="AU44" s="244">
        <v>-1025</v>
      </c>
      <c r="AV44" s="244">
        <v>-1025</v>
      </c>
      <c r="AW44" s="244">
        <v>-1025</v>
      </c>
      <c r="AX44" s="244">
        <v>-1025</v>
      </c>
      <c r="AY44" s="244">
        <v>-1025</v>
      </c>
      <c r="AZ44" s="244">
        <v>-1025</v>
      </c>
      <c r="BA44" s="244">
        <v>-1025</v>
      </c>
      <c r="BB44" s="244">
        <v>-1025</v>
      </c>
      <c r="BC44" s="244">
        <v>-1025</v>
      </c>
      <c r="BD44" s="244">
        <v>-1025</v>
      </c>
      <c r="BE44" s="244">
        <v>-175</v>
      </c>
      <c r="BF44" s="244">
        <v>0</v>
      </c>
      <c r="BG44" s="244">
        <v>0</v>
      </c>
      <c r="BH44" s="244">
        <v>0</v>
      </c>
      <c r="BI44" s="244">
        <v>0</v>
      </c>
      <c r="BJ44" s="244">
        <v>0</v>
      </c>
      <c r="BK44" s="244">
        <v>0</v>
      </c>
      <c r="BL44" s="244">
        <v>0</v>
      </c>
      <c r="BM44" s="244">
        <v>0</v>
      </c>
      <c r="BN44" s="244">
        <v>0</v>
      </c>
      <c r="BO44" s="244">
        <v>0</v>
      </c>
      <c r="BP44" s="244">
        <v>0</v>
      </c>
      <c r="BQ44" s="244">
        <v>0</v>
      </c>
      <c r="BR44" s="244">
        <v>0</v>
      </c>
      <c r="BS44" s="244">
        <v>0</v>
      </c>
      <c r="BT44" s="244">
        <v>0</v>
      </c>
      <c r="BU44" s="244">
        <v>0</v>
      </c>
    </row>
    <row r="45" spans="1:73" s="199" customFormat="1" ht="18" customHeight="1" outlineLevel="1">
      <c r="A45" s="132"/>
      <c r="B45" s="37"/>
      <c r="C45" s="24" t="s">
        <v>696</v>
      </c>
      <c r="D45" s="376"/>
      <c r="E45" s="37"/>
      <c r="F45" s="480" t="s">
        <v>697</v>
      </c>
      <c r="G45" s="48">
        <v>0</v>
      </c>
      <c r="H45" s="37"/>
      <c r="I45" s="155">
        <v>48350</v>
      </c>
      <c r="J45" s="481">
        <v>47325</v>
      </c>
      <c r="K45" s="481">
        <v>46300</v>
      </c>
      <c r="L45" s="481">
        <v>45275</v>
      </c>
      <c r="M45" s="481">
        <v>44250</v>
      </c>
      <c r="N45" s="481">
        <v>43225</v>
      </c>
      <c r="O45" s="481">
        <v>42200</v>
      </c>
      <c r="P45" s="481">
        <v>41175</v>
      </c>
      <c r="Q45" s="481">
        <v>40150</v>
      </c>
      <c r="R45" s="481">
        <v>39125</v>
      </c>
      <c r="S45" s="481">
        <v>38100</v>
      </c>
      <c r="T45" s="481">
        <v>37075</v>
      </c>
      <c r="U45" s="481">
        <v>36050</v>
      </c>
      <c r="V45" s="481">
        <v>35025</v>
      </c>
      <c r="W45" s="481">
        <v>34000</v>
      </c>
      <c r="X45" s="481">
        <v>32975</v>
      </c>
      <c r="Y45" s="481">
        <v>31950</v>
      </c>
      <c r="Z45" s="481">
        <v>30925</v>
      </c>
      <c r="AA45" s="481">
        <v>29900</v>
      </c>
      <c r="AB45" s="481">
        <v>28875</v>
      </c>
      <c r="AC45" s="481">
        <v>27850</v>
      </c>
      <c r="AD45" s="481">
        <v>26825</v>
      </c>
      <c r="AE45" s="481">
        <v>25800</v>
      </c>
      <c r="AF45" s="481">
        <v>24775</v>
      </c>
      <c r="AG45" s="481">
        <v>23750</v>
      </c>
      <c r="AH45" s="481">
        <v>22725</v>
      </c>
      <c r="AI45" s="481">
        <v>21700</v>
      </c>
      <c r="AJ45" s="481">
        <v>20675</v>
      </c>
      <c r="AK45" s="481">
        <v>19650</v>
      </c>
      <c r="AL45" s="481">
        <v>18625</v>
      </c>
      <c r="AM45" s="481">
        <v>17600</v>
      </c>
      <c r="AN45" s="481">
        <v>16575</v>
      </c>
      <c r="AO45" s="481">
        <v>15550</v>
      </c>
      <c r="AP45" s="481">
        <v>14525</v>
      </c>
      <c r="AQ45" s="481">
        <v>13500</v>
      </c>
      <c r="AR45" s="481">
        <v>12475</v>
      </c>
      <c r="AS45" s="481">
        <v>11450</v>
      </c>
      <c r="AT45" s="481">
        <v>10425</v>
      </c>
      <c r="AU45" s="481">
        <v>9400</v>
      </c>
      <c r="AV45" s="481">
        <v>8375</v>
      </c>
      <c r="AW45" s="481">
        <v>7350</v>
      </c>
      <c r="AX45" s="481">
        <v>6325</v>
      </c>
      <c r="AY45" s="481">
        <v>5300</v>
      </c>
      <c r="AZ45" s="481">
        <v>4275</v>
      </c>
      <c r="BA45" s="481">
        <v>3250</v>
      </c>
      <c r="BB45" s="481">
        <v>2225</v>
      </c>
      <c r="BC45" s="481">
        <v>1200</v>
      </c>
      <c r="BD45" s="481">
        <v>175</v>
      </c>
      <c r="BE45" s="481">
        <v>0</v>
      </c>
      <c r="BF45" s="481">
        <v>0</v>
      </c>
      <c r="BG45" s="481">
        <v>0</v>
      </c>
      <c r="BH45" s="481">
        <v>0</v>
      </c>
      <c r="BI45" s="481">
        <v>0</v>
      </c>
      <c r="BJ45" s="481">
        <v>0</v>
      </c>
      <c r="BK45" s="481">
        <v>0</v>
      </c>
      <c r="BL45" s="481">
        <v>0</v>
      </c>
      <c r="BM45" s="481">
        <v>0</v>
      </c>
      <c r="BN45" s="481">
        <v>0</v>
      </c>
      <c r="BO45" s="481">
        <v>0</v>
      </c>
      <c r="BP45" s="481">
        <v>0</v>
      </c>
      <c r="BQ45" s="481">
        <v>0</v>
      </c>
      <c r="BR45" s="481">
        <v>0</v>
      </c>
      <c r="BS45" s="481">
        <v>0</v>
      </c>
      <c r="BT45" s="481">
        <v>0</v>
      </c>
      <c r="BU45" s="481">
        <v>0</v>
      </c>
    </row>
    <row r="46" spans="1:73" s="199" customFormat="1" ht="18" customHeight="1" outlineLevel="1">
      <c r="A46" s="132"/>
      <c r="B46" s="37"/>
      <c r="C46" s="142" t="s">
        <v>692</v>
      </c>
      <c r="D46" s="376"/>
      <c r="E46" s="37"/>
      <c r="F46" s="37"/>
      <c r="G46" s="377"/>
      <c r="H46" s="37"/>
      <c r="I46" s="37"/>
      <c r="J46" s="356" t="s">
        <v>593</v>
      </c>
      <c r="K46" s="378"/>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row>
    <row r="47" spans="1:73" s="199" customFormat="1" ht="17.25" customHeight="1" outlineLevel="1">
      <c r="A47" s="132"/>
      <c r="B47" s="379"/>
      <c r="C47" s="380" t="s">
        <v>595</v>
      </c>
      <c r="D47" s="376"/>
      <c r="E47" s="11" t="s">
        <v>439</v>
      </c>
      <c r="F47" s="11" t="s">
        <v>592</v>
      </c>
      <c r="G47" s="132"/>
      <c r="H47" s="132"/>
      <c r="I47" s="37"/>
      <c r="J47" s="356"/>
      <c r="K47" s="378"/>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row>
    <row r="48" spans="1:73" s="199" customFormat="1" ht="17.25" customHeight="1" outlineLevel="1">
      <c r="A48" s="132"/>
      <c r="B48" s="37"/>
      <c r="C48" s="244" t="s">
        <v>268</v>
      </c>
      <c r="D48" s="345" t="s">
        <v>6</v>
      </c>
      <c r="E48" s="252" t="s">
        <v>576</v>
      </c>
      <c r="F48" s="383">
        <v>0.19</v>
      </c>
      <c r="G48" s="132"/>
      <c r="H48" s="132"/>
      <c r="I48" s="90">
        <v>18000</v>
      </c>
      <c r="J48" s="244"/>
      <c r="K48" s="244">
        <v>9000</v>
      </c>
      <c r="L48" s="244"/>
      <c r="M48" s="244"/>
      <c r="N48" s="244"/>
      <c r="O48" s="244"/>
      <c r="P48" s="244">
        <v>3000</v>
      </c>
      <c r="Q48" s="244"/>
      <c r="R48" s="244"/>
      <c r="S48" s="244"/>
      <c r="T48" s="244"/>
      <c r="U48" s="244"/>
      <c r="V48" s="244"/>
      <c r="W48" s="244">
        <v>4500</v>
      </c>
      <c r="X48" s="244"/>
      <c r="Y48" s="244"/>
      <c r="Z48" s="244"/>
      <c r="AA48" s="244"/>
      <c r="AB48" s="244"/>
      <c r="AC48" s="244"/>
      <c r="AD48" s="244"/>
      <c r="AE48" s="244"/>
      <c r="AF48" s="244"/>
      <c r="AG48" s="244"/>
      <c r="AH48" s="244"/>
      <c r="AI48" s="244"/>
      <c r="AJ48" s="244"/>
      <c r="AK48" s="244"/>
      <c r="AL48" s="244"/>
      <c r="AM48" s="244"/>
      <c r="AN48" s="244">
        <v>1500</v>
      </c>
      <c r="AO48" s="244"/>
      <c r="AP48" s="244"/>
      <c r="AQ48" s="244"/>
      <c r="AR48" s="244"/>
      <c r="AS48" s="244"/>
      <c r="AT48" s="244"/>
      <c r="AU48" s="244"/>
      <c r="AV48" s="244"/>
      <c r="AW48" s="244"/>
      <c r="AX48" s="244"/>
      <c r="AY48" s="244"/>
      <c r="AZ48" s="244"/>
      <c r="BA48" s="244"/>
      <c r="BB48" s="244"/>
      <c r="BC48" s="244"/>
      <c r="BD48" s="244"/>
      <c r="BE48" s="244"/>
      <c r="BF48" s="244"/>
      <c r="BG48" s="244"/>
      <c r="BH48" s="244"/>
      <c r="BI48" s="244"/>
      <c r="BJ48" s="244"/>
      <c r="BK48" s="244"/>
      <c r="BL48" s="244"/>
      <c r="BM48" s="244"/>
      <c r="BN48" s="244"/>
      <c r="BO48" s="244"/>
      <c r="BP48" s="244"/>
      <c r="BQ48" s="244"/>
      <c r="BR48" s="244"/>
      <c r="BS48" s="244"/>
      <c r="BT48" s="244"/>
      <c r="BU48" s="244"/>
    </row>
    <row r="49" spans="1:73" s="199" customFormat="1" ht="17.25" customHeight="1" outlineLevel="1">
      <c r="A49" s="132"/>
      <c r="B49" s="37"/>
      <c r="C49" s="382" t="s">
        <v>594</v>
      </c>
      <c r="D49" s="345" t="s">
        <v>6</v>
      </c>
      <c r="E49" s="11" t="s">
        <v>267</v>
      </c>
      <c r="F49" s="11" t="s">
        <v>152</v>
      </c>
      <c r="G49" s="132"/>
      <c r="H49" s="132"/>
      <c r="I49" s="132"/>
      <c r="J49" s="361">
        <v>0</v>
      </c>
      <c r="K49" s="361">
        <v>9000</v>
      </c>
      <c r="L49" s="361">
        <v>9000</v>
      </c>
      <c r="M49" s="361">
        <v>9000</v>
      </c>
      <c r="N49" s="361">
        <v>9000</v>
      </c>
      <c r="O49" s="361">
        <v>9000</v>
      </c>
      <c r="P49" s="361">
        <v>12000</v>
      </c>
      <c r="Q49" s="361">
        <v>12000</v>
      </c>
      <c r="R49" s="361">
        <v>12000</v>
      </c>
      <c r="S49" s="361">
        <v>12000</v>
      </c>
      <c r="T49" s="361">
        <v>12000</v>
      </c>
      <c r="U49" s="361">
        <v>12000</v>
      </c>
      <c r="V49" s="361">
        <v>12000</v>
      </c>
      <c r="W49" s="361">
        <v>16500</v>
      </c>
      <c r="X49" s="361">
        <v>16500</v>
      </c>
      <c r="Y49" s="361">
        <v>16500</v>
      </c>
      <c r="Z49" s="361">
        <v>16500</v>
      </c>
      <c r="AA49" s="361">
        <v>16500</v>
      </c>
      <c r="AB49" s="361">
        <v>16500</v>
      </c>
      <c r="AC49" s="361">
        <v>16500</v>
      </c>
      <c r="AD49" s="361">
        <v>16500</v>
      </c>
      <c r="AE49" s="361">
        <v>16500</v>
      </c>
      <c r="AF49" s="361">
        <v>16500</v>
      </c>
      <c r="AG49" s="361">
        <v>16500</v>
      </c>
      <c r="AH49" s="361">
        <v>16500</v>
      </c>
      <c r="AI49" s="361">
        <v>16500</v>
      </c>
      <c r="AJ49" s="361">
        <v>16500</v>
      </c>
      <c r="AK49" s="361">
        <v>16500</v>
      </c>
      <c r="AL49" s="361">
        <v>16500</v>
      </c>
      <c r="AM49" s="361">
        <v>16500</v>
      </c>
      <c r="AN49" s="361">
        <v>18000</v>
      </c>
      <c r="AO49" s="361">
        <v>18000</v>
      </c>
      <c r="AP49" s="361">
        <v>18000</v>
      </c>
      <c r="AQ49" s="361">
        <v>18000</v>
      </c>
      <c r="AR49" s="361">
        <v>18000</v>
      </c>
      <c r="AS49" s="361">
        <v>18000</v>
      </c>
      <c r="AT49" s="361">
        <v>18000</v>
      </c>
      <c r="AU49" s="361">
        <v>18000</v>
      </c>
      <c r="AV49" s="361">
        <v>18000</v>
      </c>
      <c r="AW49" s="361">
        <v>18000</v>
      </c>
      <c r="AX49" s="361">
        <v>18000</v>
      </c>
      <c r="AY49" s="361">
        <v>18000</v>
      </c>
      <c r="AZ49" s="361">
        <v>18000</v>
      </c>
      <c r="BA49" s="361">
        <v>18000</v>
      </c>
      <c r="BB49" s="361">
        <v>18000</v>
      </c>
      <c r="BC49" s="361">
        <v>18000</v>
      </c>
      <c r="BD49" s="361">
        <v>18000</v>
      </c>
      <c r="BE49" s="361">
        <v>18000</v>
      </c>
      <c r="BF49" s="361">
        <v>18000</v>
      </c>
      <c r="BG49" s="361">
        <v>18000</v>
      </c>
      <c r="BH49" s="361">
        <v>18000</v>
      </c>
      <c r="BI49" s="361">
        <v>18000</v>
      </c>
      <c r="BJ49" s="361">
        <v>18000</v>
      </c>
      <c r="BK49" s="361">
        <v>18000</v>
      </c>
      <c r="BL49" s="361">
        <v>18000</v>
      </c>
      <c r="BM49" s="361">
        <v>18000</v>
      </c>
      <c r="BN49" s="361">
        <v>18000</v>
      </c>
      <c r="BO49" s="361">
        <v>18000</v>
      </c>
      <c r="BP49" s="361">
        <v>18000</v>
      </c>
      <c r="BQ49" s="361">
        <v>18000</v>
      </c>
      <c r="BR49" s="361">
        <v>18000</v>
      </c>
      <c r="BS49" s="361">
        <v>18000</v>
      </c>
      <c r="BT49" s="361">
        <v>18000</v>
      </c>
      <c r="BU49" s="361">
        <v>18000</v>
      </c>
    </row>
    <row r="50" spans="1:73" s="199" customFormat="1" ht="17.25" customHeight="1" outlineLevel="1">
      <c r="A50" s="132"/>
      <c r="B50" s="37"/>
      <c r="C50" s="382" t="s">
        <v>151</v>
      </c>
      <c r="D50" s="345" t="s">
        <v>6</v>
      </c>
      <c r="E50" s="381">
        <v>120</v>
      </c>
      <c r="F50" s="384">
        <v>8.3333333333333332E-3</v>
      </c>
      <c r="G50" s="132"/>
      <c r="H50" s="132"/>
      <c r="I50" s="90">
        <v>7612.5</v>
      </c>
      <c r="J50" s="385">
        <v>0</v>
      </c>
      <c r="K50" s="385">
        <v>75</v>
      </c>
      <c r="L50" s="385">
        <v>75</v>
      </c>
      <c r="M50" s="385">
        <v>75</v>
      </c>
      <c r="N50" s="385">
        <v>75</v>
      </c>
      <c r="O50" s="385">
        <v>75</v>
      </c>
      <c r="P50" s="385">
        <v>100</v>
      </c>
      <c r="Q50" s="385">
        <v>100</v>
      </c>
      <c r="R50" s="385">
        <v>100</v>
      </c>
      <c r="S50" s="385">
        <v>100</v>
      </c>
      <c r="T50" s="385">
        <v>100</v>
      </c>
      <c r="U50" s="385">
        <v>100</v>
      </c>
      <c r="V50" s="385">
        <v>100</v>
      </c>
      <c r="W50" s="385">
        <v>137.5</v>
      </c>
      <c r="X50" s="385">
        <v>137.5</v>
      </c>
      <c r="Y50" s="385">
        <v>137.5</v>
      </c>
      <c r="Z50" s="385">
        <v>137.5</v>
      </c>
      <c r="AA50" s="385">
        <v>137.5</v>
      </c>
      <c r="AB50" s="385">
        <v>137.5</v>
      </c>
      <c r="AC50" s="385">
        <v>137.5</v>
      </c>
      <c r="AD50" s="385">
        <v>137.5</v>
      </c>
      <c r="AE50" s="385">
        <v>137.5</v>
      </c>
      <c r="AF50" s="385">
        <v>137.5</v>
      </c>
      <c r="AG50" s="385">
        <v>137.5</v>
      </c>
      <c r="AH50" s="385">
        <v>137.5</v>
      </c>
      <c r="AI50" s="385">
        <v>137.5</v>
      </c>
      <c r="AJ50" s="385">
        <v>137.5</v>
      </c>
      <c r="AK50" s="385">
        <v>137.5</v>
      </c>
      <c r="AL50" s="385">
        <v>137.5</v>
      </c>
      <c r="AM50" s="385">
        <v>137.5</v>
      </c>
      <c r="AN50" s="385">
        <v>150</v>
      </c>
      <c r="AO50" s="385">
        <v>150</v>
      </c>
      <c r="AP50" s="385">
        <v>150</v>
      </c>
      <c r="AQ50" s="385">
        <v>150</v>
      </c>
      <c r="AR50" s="385">
        <v>150</v>
      </c>
      <c r="AS50" s="385">
        <v>150</v>
      </c>
      <c r="AT50" s="385">
        <v>150</v>
      </c>
      <c r="AU50" s="385">
        <v>150</v>
      </c>
      <c r="AV50" s="385">
        <v>150</v>
      </c>
      <c r="AW50" s="385">
        <v>150</v>
      </c>
      <c r="AX50" s="385">
        <v>150</v>
      </c>
      <c r="AY50" s="385">
        <v>150</v>
      </c>
      <c r="AZ50" s="385">
        <v>150</v>
      </c>
      <c r="BA50" s="385">
        <v>150</v>
      </c>
      <c r="BB50" s="385">
        <v>150</v>
      </c>
      <c r="BC50" s="385">
        <v>150</v>
      </c>
      <c r="BD50" s="385">
        <v>150</v>
      </c>
      <c r="BE50" s="385">
        <v>150</v>
      </c>
      <c r="BF50" s="385">
        <v>150</v>
      </c>
      <c r="BG50" s="385">
        <v>150</v>
      </c>
      <c r="BH50" s="385">
        <v>150</v>
      </c>
      <c r="BI50" s="385">
        <v>150</v>
      </c>
      <c r="BJ50" s="385">
        <v>150</v>
      </c>
      <c r="BK50" s="385">
        <v>150</v>
      </c>
      <c r="BL50" s="385">
        <v>150</v>
      </c>
      <c r="BM50" s="385">
        <v>150</v>
      </c>
      <c r="BN50" s="385">
        <v>150</v>
      </c>
      <c r="BO50" s="385">
        <v>150</v>
      </c>
      <c r="BP50" s="385">
        <v>0</v>
      </c>
      <c r="BQ50" s="385">
        <v>0</v>
      </c>
      <c r="BR50" s="385">
        <v>0</v>
      </c>
      <c r="BS50" s="385">
        <v>0</v>
      </c>
      <c r="BT50" s="385">
        <v>0</v>
      </c>
      <c r="BU50" s="385">
        <v>0</v>
      </c>
    </row>
    <row r="51" spans="1:73" s="199" customFormat="1" ht="17.25" customHeight="1" outlineLevel="1">
      <c r="A51" s="132"/>
      <c r="B51" s="132"/>
      <c r="C51" s="343"/>
      <c r="D51" s="190"/>
      <c r="E51" s="11" t="s">
        <v>439</v>
      </c>
      <c r="F51" s="11" t="s">
        <v>592</v>
      </c>
      <c r="G51" s="132"/>
      <c r="H51" s="132"/>
      <c r="I51" s="132"/>
      <c r="J51" s="132"/>
      <c r="K51" s="132"/>
      <c r="L51" s="132"/>
      <c r="M51" s="132"/>
      <c r="N51" s="132"/>
      <c r="O51" s="132"/>
      <c r="P51" s="132"/>
      <c r="Q51" s="132"/>
      <c r="R51" s="132"/>
      <c r="S51" s="132"/>
      <c r="T51" s="132"/>
      <c r="U51" s="132"/>
      <c r="V51" s="132"/>
      <c r="W51" s="132"/>
      <c r="X51" s="132"/>
      <c r="Y51" s="132"/>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row>
    <row r="52" spans="1:73" s="199" customFormat="1" ht="17.25" customHeight="1" outlineLevel="1">
      <c r="A52" s="132"/>
      <c r="B52" s="37"/>
      <c r="C52" s="244" t="s">
        <v>804</v>
      </c>
      <c r="D52" s="345" t="s">
        <v>6</v>
      </c>
      <c r="E52" s="252" t="s">
        <v>576</v>
      </c>
      <c r="F52" s="383">
        <v>0.19</v>
      </c>
      <c r="G52" s="132"/>
      <c r="H52" s="132"/>
      <c r="I52" s="90">
        <v>33100</v>
      </c>
      <c r="J52" s="244"/>
      <c r="K52" s="244"/>
      <c r="L52" s="244"/>
      <c r="M52" s="244">
        <v>17500</v>
      </c>
      <c r="N52" s="244"/>
      <c r="O52" s="244"/>
      <c r="P52" s="244"/>
      <c r="Q52" s="244"/>
      <c r="R52" s="244"/>
      <c r="S52" s="244"/>
      <c r="T52" s="244"/>
      <c r="U52" s="244"/>
      <c r="V52" s="244"/>
      <c r="W52" s="244"/>
      <c r="X52" s="244"/>
      <c r="Y52" s="244"/>
      <c r="Z52" s="244"/>
      <c r="AA52" s="244"/>
      <c r="AB52" s="244"/>
      <c r="AC52" s="244"/>
      <c r="AD52" s="244">
        <v>15600</v>
      </c>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row>
    <row r="53" spans="1:73" s="199" customFormat="1" ht="17.25" customHeight="1" outlineLevel="1">
      <c r="A53" s="132"/>
      <c r="B53" s="37"/>
      <c r="C53" s="382" t="s">
        <v>594</v>
      </c>
      <c r="D53" s="345" t="s">
        <v>6</v>
      </c>
      <c r="E53" s="11" t="s">
        <v>267</v>
      </c>
      <c r="F53" s="11" t="s">
        <v>152</v>
      </c>
      <c r="G53" s="132"/>
      <c r="H53" s="132"/>
      <c r="I53" s="132"/>
      <c r="J53" s="361">
        <v>0</v>
      </c>
      <c r="K53" s="361">
        <v>0</v>
      </c>
      <c r="L53" s="361">
        <v>0</v>
      </c>
      <c r="M53" s="361">
        <v>17500</v>
      </c>
      <c r="N53" s="361">
        <v>17500</v>
      </c>
      <c r="O53" s="361">
        <v>17500</v>
      </c>
      <c r="P53" s="361">
        <v>17500</v>
      </c>
      <c r="Q53" s="361">
        <v>17500</v>
      </c>
      <c r="R53" s="361">
        <v>17500</v>
      </c>
      <c r="S53" s="361">
        <v>17500</v>
      </c>
      <c r="T53" s="361">
        <v>17500</v>
      </c>
      <c r="U53" s="361">
        <v>17500</v>
      </c>
      <c r="V53" s="361">
        <v>17500</v>
      </c>
      <c r="W53" s="361">
        <v>17500</v>
      </c>
      <c r="X53" s="361">
        <v>17500</v>
      </c>
      <c r="Y53" s="361">
        <v>17500</v>
      </c>
      <c r="Z53" s="361">
        <v>17500</v>
      </c>
      <c r="AA53" s="361">
        <v>17500</v>
      </c>
      <c r="AB53" s="361">
        <v>17500</v>
      </c>
      <c r="AC53" s="361">
        <v>17500</v>
      </c>
      <c r="AD53" s="361">
        <v>33100</v>
      </c>
      <c r="AE53" s="361">
        <v>33100</v>
      </c>
      <c r="AF53" s="361">
        <v>33100</v>
      </c>
      <c r="AG53" s="361">
        <v>33100</v>
      </c>
      <c r="AH53" s="361">
        <v>33100</v>
      </c>
      <c r="AI53" s="361">
        <v>33100</v>
      </c>
      <c r="AJ53" s="361">
        <v>33100</v>
      </c>
      <c r="AK53" s="361">
        <v>33100</v>
      </c>
      <c r="AL53" s="361">
        <v>33100</v>
      </c>
      <c r="AM53" s="361">
        <v>33100</v>
      </c>
      <c r="AN53" s="361">
        <v>33100</v>
      </c>
      <c r="AO53" s="361">
        <v>33100</v>
      </c>
      <c r="AP53" s="361">
        <v>33100</v>
      </c>
      <c r="AQ53" s="361">
        <v>33100</v>
      </c>
      <c r="AR53" s="361">
        <v>33100</v>
      </c>
      <c r="AS53" s="361">
        <v>33100</v>
      </c>
      <c r="AT53" s="361">
        <v>33100</v>
      </c>
      <c r="AU53" s="361">
        <v>33100</v>
      </c>
      <c r="AV53" s="361">
        <v>33100</v>
      </c>
      <c r="AW53" s="361">
        <v>33100</v>
      </c>
      <c r="AX53" s="361">
        <v>33100</v>
      </c>
      <c r="AY53" s="361">
        <v>33100</v>
      </c>
      <c r="AZ53" s="361">
        <v>33100</v>
      </c>
      <c r="BA53" s="361">
        <v>33100</v>
      </c>
      <c r="BB53" s="361">
        <v>33100</v>
      </c>
      <c r="BC53" s="361">
        <v>33100</v>
      </c>
      <c r="BD53" s="361">
        <v>33100</v>
      </c>
      <c r="BE53" s="361">
        <v>33100</v>
      </c>
      <c r="BF53" s="361">
        <v>33100</v>
      </c>
      <c r="BG53" s="361">
        <v>33100</v>
      </c>
      <c r="BH53" s="361">
        <v>33100</v>
      </c>
      <c r="BI53" s="361">
        <v>33100</v>
      </c>
      <c r="BJ53" s="361">
        <v>33100</v>
      </c>
      <c r="BK53" s="361">
        <v>33100</v>
      </c>
      <c r="BL53" s="361">
        <v>33100</v>
      </c>
      <c r="BM53" s="361">
        <v>33100</v>
      </c>
      <c r="BN53" s="361">
        <v>33100</v>
      </c>
      <c r="BO53" s="361">
        <v>33100</v>
      </c>
      <c r="BP53" s="361">
        <v>33100</v>
      </c>
      <c r="BQ53" s="361">
        <v>33100</v>
      </c>
      <c r="BR53" s="361">
        <v>33100</v>
      </c>
      <c r="BS53" s="361">
        <v>33100</v>
      </c>
      <c r="BT53" s="361">
        <v>33100</v>
      </c>
      <c r="BU53" s="361">
        <v>15600</v>
      </c>
    </row>
    <row r="54" spans="1:73" s="199" customFormat="1" ht="17.25" customHeight="1" outlineLevel="1">
      <c r="A54" s="132"/>
      <c r="B54" s="37"/>
      <c r="C54" s="382" t="s">
        <v>151</v>
      </c>
      <c r="D54" s="345" t="s">
        <v>6</v>
      </c>
      <c r="E54" s="381">
        <v>60</v>
      </c>
      <c r="F54" s="384">
        <v>1.6666666666666666E-2</v>
      </c>
      <c r="G54" s="132"/>
      <c r="H54" s="132"/>
      <c r="I54" s="90">
        <v>25921.666666666679</v>
      </c>
      <c r="J54" s="385">
        <v>0</v>
      </c>
      <c r="K54" s="385">
        <v>0</v>
      </c>
      <c r="L54" s="385">
        <v>0</v>
      </c>
      <c r="M54" s="385">
        <v>291.66666666666669</v>
      </c>
      <c r="N54" s="385">
        <v>291.66666666666669</v>
      </c>
      <c r="O54" s="385">
        <v>291.66666666666669</v>
      </c>
      <c r="P54" s="385">
        <v>291.66666666666669</v>
      </c>
      <c r="Q54" s="385">
        <v>291.66666666666669</v>
      </c>
      <c r="R54" s="385">
        <v>291.66666666666669</v>
      </c>
      <c r="S54" s="385">
        <v>291.66666666666669</v>
      </c>
      <c r="T54" s="385">
        <v>291.66666666666669</v>
      </c>
      <c r="U54" s="385">
        <v>291.66666666666669</v>
      </c>
      <c r="V54" s="385">
        <v>291.66666666666669</v>
      </c>
      <c r="W54" s="385">
        <v>291.66666666666669</v>
      </c>
      <c r="X54" s="385">
        <v>291.66666666666669</v>
      </c>
      <c r="Y54" s="385">
        <v>291.66666666666669</v>
      </c>
      <c r="Z54" s="385">
        <v>291.66666666666669</v>
      </c>
      <c r="AA54" s="385">
        <v>291.66666666666669</v>
      </c>
      <c r="AB54" s="385">
        <v>291.66666666666669</v>
      </c>
      <c r="AC54" s="385">
        <v>291.66666666666669</v>
      </c>
      <c r="AD54" s="385">
        <v>551.66666666666663</v>
      </c>
      <c r="AE54" s="385">
        <v>551.66666666666663</v>
      </c>
      <c r="AF54" s="385">
        <v>551.66666666666663</v>
      </c>
      <c r="AG54" s="385">
        <v>551.66666666666663</v>
      </c>
      <c r="AH54" s="385">
        <v>551.66666666666663</v>
      </c>
      <c r="AI54" s="385">
        <v>551.66666666666663</v>
      </c>
      <c r="AJ54" s="385">
        <v>551.66666666666663</v>
      </c>
      <c r="AK54" s="385">
        <v>551.66666666666663</v>
      </c>
      <c r="AL54" s="385">
        <v>551.66666666666663</v>
      </c>
      <c r="AM54" s="385">
        <v>551.66666666666663</v>
      </c>
      <c r="AN54" s="385">
        <v>551.66666666666663</v>
      </c>
      <c r="AO54" s="385">
        <v>551.66666666666663</v>
      </c>
      <c r="AP54" s="385">
        <v>551.66666666666663</v>
      </c>
      <c r="AQ54" s="385">
        <v>551.66666666666663</v>
      </c>
      <c r="AR54" s="385">
        <v>551.66666666666663</v>
      </c>
      <c r="AS54" s="385">
        <v>551.66666666666663</v>
      </c>
      <c r="AT54" s="385">
        <v>551.66666666666663</v>
      </c>
      <c r="AU54" s="385">
        <v>551.66666666666663</v>
      </c>
      <c r="AV54" s="385">
        <v>551.66666666666663</v>
      </c>
      <c r="AW54" s="385">
        <v>551.66666666666663</v>
      </c>
      <c r="AX54" s="385">
        <v>551.66666666666663</v>
      </c>
      <c r="AY54" s="385">
        <v>551.66666666666663</v>
      </c>
      <c r="AZ54" s="385">
        <v>551.66666666666663</v>
      </c>
      <c r="BA54" s="385">
        <v>551.66666666666663</v>
      </c>
      <c r="BB54" s="385">
        <v>551.66666666666663</v>
      </c>
      <c r="BC54" s="385">
        <v>551.66666666666663</v>
      </c>
      <c r="BD54" s="385">
        <v>551.66666666666663</v>
      </c>
      <c r="BE54" s="385">
        <v>551.66666666666663</v>
      </c>
      <c r="BF54" s="385">
        <v>551.66666666666663</v>
      </c>
      <c r="BG54" s="385">
        <v>551.66666666666663</v>
      </c>
      <c r="BH54" s="385">
        <v>551.66666666666663</v>
      </c>
      <c r="BI54" s="385">
        <v>551.66666666666663</v>
      </c>
      <c r="BJ54" s="385">
        <v>551.66666666666663</v>
      </c>
      <c r="BK54" s="385">
        <v>551.66666666666663</v>
      </c>
      <c r="BL54" s="385">
        <v>551.66666666666663</v>
      </c>
      <c r="BM54" s="385">
        <v>551.66666666666663</v>
      </c>
      <c r="BN54" s="385">
        <v>551.66666666666663</v>
      </c>
      <c r="BO54" s="385">
        <v>551.66666666666663</v>
      </c>
      <c r="BP54" s="385">
        <v>0</v>
      </c>
      <c r="BQ54" s="385">
        <v>0</v>
      </c>
      <c r="BR54" s="385">
        <v>0</v>
      </c>
      <c r="BS54" s="385">
        <v>0</v>
      </c>
      <c r="BT54" s="385">
        <v>0</v>
      </c>
      <c r="BU54" s="385">
        <v>0</v>
      </c>
    </row>
    <row r="55" spans="1:73" s="199" customFormat="1" ht="17.25" customHeight="1" outlineLevel="1">
      <c r="A55" s="132"/>
      <c r="B55" s="132"/>
      <c r="C55" s="343"/>
      <c r="D55" s="190"/>
      <c r="E55" s="11" t="s">
        <v>439</v>
      </c>
      <c r="F55" s="11" t="s">
        <v>592</v>
      </c>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row>
    <row r="56" spans="1:73" s="199" customFormat="1" ht="17.25" customHeight="1" outlineLevel="1">
      <c r="A56" s="132"/>
      <c r="B56" s="37"/>
      <c r="C56" s="244" t="s">
        <v>804</v>
      </c>
      <c r="D56" s="345" t="s">
        <v>6</v>
      </c>
      <c r="E56" s="252" t="s">
        <v>576</v>
      </c>
      <c r="F56" s="383">
        <v>0.19</v>
      </c>
      <c r="G56" s="132"/>
      <c r="H56" s="132"/>
      <c r="I56" s="90">
        <v>12500</v>
      </c>
      <c r="J56" s="244">
        <v>1500</v>
      </c>
      <c r="K56" s="244"/>
      <c r="L56" s="244"/>
      <c r="M56" s="244"/>
      <c r="N56" s="244">
        <v>3000</v>
      </c>
      <c r="O56" s="244"/>
      <c r="P56" s="244"/>
      <c r="Q56" s="244"/>
      <c r="R56" s="244"/>
      <c r="S56" s="244"/>
      <c r="T56" s="244">
        <v>1500</v>
      </c>
      <c r="U56" s="244"/>
      <c r="V56" s="244"/>
      <c r="W56" s="244"/>
      <c r="X56" s="244"/>
      <c r="Y56" s="244"/>
      <c r="Z56" s="244"/>
      <c r="AA56" s="244"/>
      <c r="AB56" s="244"/>
      <c r="AC56" s="244"/>
      <c r="AD56" s="244">
        <v>2000</v>
      </c>
      <c r="AE56" s="244"/>
      <c r="AF56" s="244"/>
      <c r="AG56" s="244"/>
      <c r="AH56" s="244"/>
      <c r="AI56" s="244"/>
      <c r="AJ56" s="244"/>
      <c r="AK56" s="244"/>
      <c r="AL56" s="244"/>
      <c r="AM56" s="244"/>
      <c r="AN56" s="244">
        <v>1500</v>
      </c>
      <c r="AO56" s="244"/>
      <c r="AP56" s="244"/>
      <c r="AQ56" s="244"/>
      <c r="AR56" s="244"/>
      <c r="AS56" s="244"/>
      <c r="AT56" s="244"/>
      <c r="AU56" s="244"/>
      <c r="AV56" s="244"/>
      <c r="AW56" s="244"/>
      <c r="AX56" s="244">
        <v>3000</v>
      </c>
      <c r="AY56" s="244"/>
      <c r="AZ56" s="244"/>
      <c r="BA56" s="244"/>
      <c r="BB56" s="244"/>
      <c r="BC56" s="244"/>
      <c r="BD56" s="244"/>
      <c r="BE56" s="244"/>
      <c r="BF56" s="244"/>
      <c r="BG56" s="244"/>
      <c r="BH56" s="244"/>
      <c r="BI56" s="244"/>
      <c r="BJ56" s="244"/>
      <c r="BK56" s="244"/>
      <c r="BL56" s="244"/>
      <c r="BM56" s="244"/>
      <c r="BN56" s="244"/>
      <c r="BO56" s="244"/>
      <c r="BP56" s="244"/>
      <c r="BQ56" s="244"/>
      <c r="BR56" s="244"/>
      <c r="BS56" s="244"/>
      <c r="BT56" s="244"/>
      <c r="BU56" s="244"/>
    </row>
    <row r="57" spans="1:73" s="199" customFormat="1" ht="17.25" customHeight="1" outlineLevel="1">
      <c r="A57" s="132"/>
      <c r="B57" s="37"/>
      <c r="C57" s="382" t="s">
        <v>594</v>
      </c>
      <c r="D57" s="345" t="s">
        <v>6</v>
      </c>
      <c r="E57" s="11" t="s">
        <v>267</v>
      </c>
      <c r="F57" s="11" t="s">
        <v>152</v>
      </c>
      <c r="G57" s="132"/>
      <c r="H57" s="132"/>
      <c r="I57" s="132"/>
      <c r="J57" s="361">
        <v>1500</v>
      </c>
      <c r="K57" s="361">
        <v>1500</v>
      </c>
      <c r="L57" s="361">
        <v>1500</v>
      </c>
      <c r="M57" s="361">
        <v>1500</v>
      </c>
      <c r="N57" s="361">
        <v>4500</v>
      </c>
      <c r="O57" s="361">
        <v>4500</v>
      </c>
      <c r="P57" s="361">
        <v>4500</v>
      </c>
      <c r="Q57" s="361">
        <v>4500</v>
      </c>
      <c r="R57" s="361">
        <v>4500</v>
      </c>
      <c r="S57" s="361">
        <v>4500</v>
      </c>
      <c r="T57" s="361">
        <v>6000</v>
      </c>
      <c r="U57" s="361">
        <v>6000</v>
      </c>
      <c r="V57" s="361">
        <v>6000</v>
      </c>
      <c r="W57" s="361">
        <v>6000</v>
      </c>
      <c r="X57" s="361">
        <v>6000</v>
      </c>
      <c r="Y57" s="361">
        <v>6000</v>
      </c>
      <c r="Z57" s="361">
        <v>6000</v>
      </c>
      <c r="AA57" s="361">
        <v>6000</v>
      </c>
      <c r="AB57" s="361">
        <v>6000</v>
      </c>
      <c r="AC57" s="361">
        <v>6000</v>
      </c>
      <c r="AD57" s="361">
        <v>8000</v>
      </c>
      <c r="AE57" s="361">
        <v>8000</v>
      </c>
      <c r="AF57" s="361">
        <v>8000</v>
      </c>
      <c r="AG57" s="361">
        <v>8000</v>
      </c>
      <c r="AH57" s="361">
        <v>8000</v>
      </c>
      <c r="AI57" s="361">
        <v>8000</v>
      </c>
      <c r="AJ57" s="361">
        <v>8000</v>
      </c>
      <c r="AK57" s="361">
        <v>8000</v>
      </c>
      <c r="AL57" s="361">
        <v>8000</v>
      </c>
      <c r="AM57" s="361">
        <v>8000</v>
      </c>
      <c r="AN57" s="361">
        <v>9500</v>
      </c>
      <c r="AO57" s="361">
        <v>9500</v>
      </c>
      <c r="AP57" s="361">
        <v>9500</v>
      </c>
      <c r="AQ57" s="361">
        <v>9500</v>
      </c>
      <c r="AR57" s="361">
        <v>9500</v>
      </c>
      <c r="AS57" s="361">
        <v>9500</v>
      </c>
      <c r="AT57" s="361">
        <v>8000</v>
      </c>
      <c r="AU57" s="361">
        <v>8000</v>
      </c>
      <c r="AV57" s="361">
        <v>8000</v>
      </c>
      <c r="AW57" s="361">
        <v>8000</v>
      </c>
      <c r="AX57" s="361">
        <v>8000</v>
      </c>
      <c r="AY57" s="361">
        <v>8000</v>
      </c>
      <c r="AZ57" s="361">
        <v>8000</v>
      </c>
      <c r="BA57" s="361">
        <v>8000</v>
      </c>
      <c r="BB57" s="361">
        <v>8000</v>
      </c>
      <c r="BC57" s="361">
        <v>8000</v>
      </c>
      <c r="BD57" s="361">
        <v>6500</v>
      </c>
      <c r="BE57" s="361">
        <v>6500</v>
      </c>
      <c r="BF57" s="361">
        <v>6500</v>
      </c>
      <c r="BG57" s="361">
        <v>6500</v>
      </c>
      <c r="BH57" s="361">
        <v>6500</v>
      </c>
      <c r="BI57" s="361">
        <v>6500</v>
      </c>
      <c r="BJ57" s="361">
        <v>6500</v>
      </c>
      <c r="BK57" s="361">
        <v>6500</v>
      </c>
      <c r="BL57" s="361">
        <v>6500</v>
      </c>
      <c r="BM57" s="361">
        <v>6500</v>
      </c>
      <c r="BN57" s="361">
        <v>4500</v>
      </c>
      <c r="BO57" s="361">
        <v>4500</v>
      </c>
      <c r="BP57" s="361">
        <v>4500</v>
      </c>
      <c r="BQ57" s="361">
        <v>4500</v>
      </c>
      <c r="BR57" s="361">
        <v>4500</v>
      </c>
      <c r="BS57" s="361">
        <v>4500</v>
      </c>
      <c r="BT57" s="361">
        <v>4500</v>
      </c>
      <c r="BU57" s="361">
        <v>4500</v>
      </c>
    </row>
    <row r="58" spans="1:73" s="199" customFormat="1" ht="17.25" customHeight="1" outlineLevel="1">
      <c r="A58" s="132"/>
      <c r="B58" s="37"/>
      <c r="C58" s="382" t="s">
        <v>151</v>
      </c>
      <c r="D58" s="345" t="s">
        <v>6</v>
      </c>
      <c r="E58" s="381">
        <v>36</v>
      </c>
      <c r="F58" s="384">
        <v>2.7777777777777776E-2</v>
      </c>
      <c r="G58" s="132"/>
      <c r="H58" s="132"/>
      <c r="I58" s="90">
        <v>10666.666666666662</v>
      </c>
      <c r="J58" s="385">
        <v>41.666666666666664</v>
      </c>
      <c r="K58" s="385">
        <v>41.666666666666664</v>
      </c>
      <c r="L58" s="385">
        <v>41.666666666666664</v>
      </c>
      <c r="M58" s="385">
        <v>41.666666666666664</v>
      </c>
      <c r="N58" s="385">
        <v>125</v>
      </c>
      <c r="O58" s="385">
        <v>125</v>
      </c>
      <c r="P58" s="385">
        <v>125</v>
      </c>
      <c r="Q58" s="385">
        <v>125</v>
      </c>
      <c r="R58" s="385">
        <v>125</v>
      </c>
      <c r="S58" s="385">
        <v>125</v>
      </c>
      <c r="T58" s="385">
        <v>166.66666666666666</v>
      </c>
      <c r="U58" s="385">
        <v>166.66666666666666</v>
      </c>
      <c r="V58" s="385">
        <v>166.66666666666666</v>
      </c>
      <c r="W58" s="385">
        <v>166.66666666666666</v>
      </c>
      <c r="X58" s="385">
        <v>166.66666666666666</v>
      </c>
      <c r="Y58" s="385">
        <v>166.66666666666666</v>
      </c>
      <c r="Z58" s="385">
        <v>166.66666666666666</v>
      </c>
      <c r="AA58" s="385">
        <v>166.66666666666666</v>
      </c>
      <c r="AB58" s="385">
        <v>166.66666666666666</v>
      </c>
      <c r="AC58" s="385">
        <v>166.66666666666666</v>
      </c>
      <c r="AD58" s="385">
        <v>222.2222222222222</v>
      </c>
      <c r="AE58" s="385">
        <v>222.2222222222222</v>
      </c>
      <c r="AF58" s="385">
        <v>222.2222222222222</v>
      </c>
      <c r="AG58" s="385">
        <v>222.2222222222222</v>
      </c>
      <c r="AH58" s="385">
        <v>222.2222222222222</v>
      </c>
      <c r="AI58" s="385">
        <v>222.2222222222222</v>
      </c>
      <c r="AJ58" s="385">
        <v>222.2222222222222</v>
      </c>
      <c r="AK58" s="385">
        <v>222.2222222222222</v>
      </c>
      <c r="AL58" s="385">
        <v>222.2222222222222</v>
      </c>
      <c r="AM58" s="385">
        <v>222.2222222222222</v>
      </c>
      <c r="AN58" s="385">
        <v>263.88888888888886</v>
      </c>
      <c r="AO58" s="385">
        <v>263.88888888888886</v>
      </c>
      <c r="AP58" s="385">
        <v>263.88888888888886</v>
      </c>
      <c r="AQ58" s="385">
        <v>263.88888888888886</v>
      </c>
      <c r="AR58" s="385">
        <v>263.88888888888886</v>
      </c>
      <c r="AS58" s="385">
        <v>263.88888888888886</v>
      </c>
      <c r="AT58" s="385">
        <v>222.2222222222222</v>
      </c>
      <c r="AU58" s="385">
        <v>222.2222222222222</v>
      </c>
      <c r="AV58" s="385">
        <v>222.2222222222222</v>
      </c>
      <c r="AW58" s="385">
        <v>222.2222222222222</v>
      </c>
      <c r="AX58" s="385">
        <v>222.2222222222222</v>
      </c>
      <c r="AY58" s="385">
        <v>222.2222222222222</v>
      </c>
      <c r="AZ58" s="385">
        <v>222.2222222222222</v>
      </c>
      <c r="BA58" s="385">
        <v>222.2222222222222</v>
      </c>
      <c r="BB58" s="385">
        <v>222.2222222222222</v>
      </c>
      <c r="BC58" s="385">
        <v>222.2222222222222</v>
      </c>
      <c r="BD58" s="385">
        <v>180.55555555555554</v>
      </c>
      <c r="BE58" s="385">
        <v>180.55555555555554</v>
      </c>
      <c r="BF58" s="385">
        <v>180.55555555555554</v>
      </c>
      <c r="BG58" s="385">
        <v>180.55555555555554</v>
      </c>
      <c r="BH58" s="385">
        <v>180.55555555555554</v>
      </c>
      <c r="BI58" s="385">
        <v>180.55555555555554</v>
      </c>
      <c r="BJ58" s="385">
        <v>180.55555555555554</v>
      </c>
      <c r="BK58" s="385">
        <v>180.55555555555554</v>
      </c>
      <c r="BL58" s="385">
        <v>180.55555555555554</v>
      </c>
      <c r="BM58" s="385">
        <v>180.55555555555554</v>
      </c>
      <c r="BN58" s="385">
        <v>125</v>
      </c>
      <c r="BO58" s="385">
        <v>125</v>
      </c>
      <c r="BP58" s="385">
        <v>0</v>
      </c>
      <c r="BQ58" s="385">
        <v>0</v>
      </c>
      <c r="BR58" s="385">
        <v>0</v>
      </c>
      <c r="BS58" s="385">
        <v>0</v>
      </c>
      <c r="BT58" s="385">
        <v>0</v>
      </c>
      <c r="BU58" s="385">
        <v>0</v>
      </c>
    </row>
    <row r="59" spans="1:73" s="199" customFormat="1" ht="17.25" customHeight="1" outlineLevel="1">
      <c r="A59" s="132"/>
      <c r="B59" s="132"/>
      <c r="C59" s="343"/>
      <c r="D59" s="190"/>
      <c r="E59" s="132"/>
      <c r="F59" s="132"/>
      <c r="G59" s="132"/>
      <c r="H59" s="132"/>
      <c r="I59" s="132"/>
      <c r="J59" s="132"/>
      <c r="K59" s="132"/>
      <c r="L59" s="132"/>
      <c r="M59" s="132"/>
      <c r="N59" s="132"/>
      <c r="O59" s="132"/>
      <c r="P59" s="132"/>
      <c r="Q59" s="132"/>
      <c r="R59" s="132"/>
      <c r="S59" s="132"/>
      <c r="T59" s="132"/>
      <c r="U59" s="132"/>
      <c r="V59" s="132"/>
      <c r="W59" s="132"/>
      <c r="X59" s="132"/>
      <c r="Y59" s="132"/>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row>
    <row r="60" spans="1:73" s="199" customFormat="1" ht="17.25" customHeight="1" outlineLevel="1">
      <c r="A60" s="132"/>
      <c r="B60" s="37"/>
      <c r="C60" s="127" t="s">
        <v>818</v>
      </c>
      <c r="D60" s="345" t="s">
        <v>6</v>
      </c>
      <c r="E60" s="37"/>
      <c r="F60" s="37"/>
      <c r="G60" s="37"/>
      <c r="H60" s="37"/>
      <c r="I60" s="90">
        <v>63600</v>
      </c>
      <c r="J60" s="386">
        <v>1500</v>
      </c>
      <c r="K60" s="386">
        <v>9000</v>
      </c>
      <c r="L60" s="386">
        <v>0</v>
      </c>
      <c r="M60" s="386">
        <v>17500</v>
      </c>
      <c r="N60" s="386">
        <v>3000</v>
      </c>
      <c r="O60" s="386">
        <v>0</v>
      </c>
      <c r="P60" s="386">
        <v>3000</v>
      </c>
      <c r="Q60" s="386">
        <v>0</v>
      </c>
      <c r="R60" s="386">
        <v>0</v>
      </c>
      <c r="S60" s="386">
        <v>0</v>
      </c>
      <c r="T60" s="386">
        <v>1500</v>
      </c>
      <c r="U60" s="386">
        <v>0</v>
      </c>
      <c r="V60" s="386">
        <v>0</v>
      </c>
      <c r="W60" s="386">
        <v>4500</v>
      </c>
      <c r="X60" s="386">
        <v>0</v>
      </c>
      <c r="Y60" s="386">
        <v>0</v>
      </c>
      <c r="Z60" s="386">
        <v>0</v>
      </c>
      <c r="AA60" s="386">
        <v>0</v>
      </c>
      <c r="AB60" s="386">
        <v>0</v>
      </c>
      <c r="AC60" s="386">
        <v>0</v>
      </c>
      <c r="AD60" s="386">
        <v>17600</v>
      </c>
      <c r="AE60" s="386">
        <v>0</v>
      </c>
      <c r="AF60" s="386">
        <v>0</v>
      </c>
      <c r="AG60" s="386">
        <v>0</v>
      </c>
      <c r="AH60" s="386">
        <v>0</v>
      </c>
      <c r="AI60" s="386">
        <v>0</v>
      </c>
      <c r="AJ60" s="386">
        <v>0</v>
      </c>
      <c r="AK60" s="386">
        <v>0</v>
      </c>
      <c r="AL60" s="386">
        <v>0</v>
      </c>
      <c r="AM60" s="386">
        <v>0</v>
      </c>
      <c r="AN60" s="386">
        <v>3000</v>
      </c>
      <c r="AO60" s="386">
        <v>0</v>
      </c>
      <c r="AP60" s="386">
        <v>0</v>
      </c>
      <c r="AQ60" s="386">
        <v>0</v>
      </c>
      <c r="AR60" s="386">
        <v>0</v>
      </c>
      <c r="AS60" s="386">
        <v>0</v>
      </c>
      <c r="AT60" s="386">
        <v>0</v>
      </c>
      <c r="AU60" s="386">
        <v>0</v>
      </c>
      <c r="AV60" s="386">
        <v>0</v>
      </c>
      <c r="AW60" s="386">
        <v>0</v>
      </c>
      <c r="AX60" s="386">
        <v>3000</v>
      </c>
      <c r="AY60" s="386">
        <v>0</v>
      </c>
      <c r="AZ60" s="386">
        <v>0</v>
      </c>
      <c r="BA60" s="386">
        <v>0</v>
      </c>
      <c r="BB60" s="386">
        <v>0</v>
      </c>
      <c r="BC60" s="386">
        <v>0</v>
      </c>
      <c r="BD60" s="386">
        <v>0</v>
      </c>
      <c r="BE60" s="386">
        <v>0</v>
      </c>
      <c r="BF60" s="386">
        <v>0</v>
      </c>
      <c r="BG60" s="386">
        <v>0</v>
      </c>
      <c r="BH60" s="386">
        <v>0</v>
      </c>
      <c r="BI60" s="386">
        <v>0</v>
      </c>
      <c r="BJ60" s="386">
        <v>0</v>
      </c>
      <c r="BK60" s="386">
        <v>0</v>
      </c>
      <c r="BL60" s="386">
        <v>0</v>
      </c>
      <c r="BM60" s="386">
        <v>0</v>
      </c>
      <c r="BN60" s="386">
        <v>0</v>
      </c>
      <c r="BO60" s="386">
        <v>0</v>
      </c>
      <c r="BP60" s="386">
        <v>0</v>
      </c>
      <c r="BQ60" s="386">
        <v>0</v>
      </c>
      <c r="BR60" s="386">
        <v>0</v>
      </c>
      <c r="BS60" s="386">
        <v>0</v>
      </c>
      <c r="BT60" s="386">
        <v>0</v>
      </c>
      <c r="BU60" s="386">
        <v>0</v>
      </c>
    </row>
    <row r="61" spans="1:73" s="199" customFormat="1" ht="17.25" customHeight="1" outlineLevel="1">
      <c r="A61" s="132"/>
      <c r="B61" s="37"/>
      <c r="C61" s="24" t="s">
        <v>819</v>
      </c>
      <c r="D61" s="345" t="s">
        <v>6</v>
      </c>
      <c r="E61" s="37"/>
      <c r="F61" s="37"/>
      <c r="G61" s="377"/>
      <c r="H61" s="37"/>
      <c r="I61" s="90">
        <v>12084</v>
      </c>
      <c r="J61" s="387">
        <v>285</v>
      </c>
      <c r="K61" s="387">
        <v>1710</v>
      </c>
      <c r="L61" s="387">
        <v>0</v>
      </c>
      <c r="M61" s="387">
        <v>3325</v>
      </c>
      <c r="N61" s="387">
        <v>570</v>
      </c>
      <c r="O61" s="387">
        <v>0</v>
      </c>
      <c r="P61" s="387">
        <v>570</v>
      </c>
      <c r="Q61" s="387">
        <v>0</v>
      </c>
      <c r="R61" s="387">
        <v>0</v>
      </c>
      <c r="S61" s="387">
        <v>0</v>
      </c>
      <c r="T61" s="387">
        <v>285</v>
      </c>
      <c r="U61" s="387">
        <v>0</v>
      </c>
      <c r="V61" s="387">
        <v>0</v>
      </c>
      <c r="W61" s="387">
        <v>855</v>
      </c>
      <c r="X61" s="387">
        <v>0</v>
      </c>
      <c r="Y61" s="387">
        <v>0</v>
      </c>
      <c r="Z61" s="387">
        <v>0</v>
      </c>
      <c r="AA61" s="387">
        <v>0</v>
      </c>
      <c r="AB61" s="387">
        <v>0</v>
      </c>
      <c r="AC61" s="387">
        <v>0</v>
      </c>
      <c r="AD61" s="387">
        <v>3344</v>
      </c>
      <c r="AE61" s="387">
        <v>0</v>
      </c>
      <c r="AF61" s="387">
        <v>0</v>
      </c>
      <c r="AG61" s="387">
        <v>0</v>
      </c>
      <c r="AH61" s="387">
        <v>0</v>
      </c>
      <c r="AI61" s="387">
        <v>0</v>
      </c>
      <c r="AJ61" s="387">
        <v>0</v>
      </c>
      <c r="AK61" s="387">
        <v>0</v>
      </c>
      <c r="AL61" s="387">
        <v>0</v>
      </c>
      <c r="AM61" s="387">
        <v>0</v>
      </c>
      <c r="AN61" s="387">
        <v>570</v>
      </c>
      <c r="AO61" s="387">
        <v>0</v>
      </c>
      <c r="AP61" s="387">
        <v>0</v>
      </c>
      <c r="AQ61" s="387">
        <v>0</v>
      </c>
      <c r="AR61" s="387">
        <v>0</v>
      </c>
      <c r="AS61" s="387">
        <v>0</v>
      </c>
      <c r="AT61" s="387">
        <v>0</v>
      </c>
      <c r="AU61" s="387">
        <v>0</v>
      </c>
      <c r="AV61" s="387">
        <v>0</v>
      </c>
      <c r="AW61" s="387">
        <v>0</v>
      </c>
      <c r="AX61" s="387">
        <v>570</v>
      </c>
      <c r="AY61" s="387">
        <v>0</v>
      </c>
      <c r="AZ61" s="387">
        <v>0</v>
      </c>
      <c r="BA61" s="387">
        <v>0</v>
      </c>
      <c r="BB61" s="387">
        <v>0</v>
      </c>
      <c r="BC61" s="387">
        <v>0</v>
      </c>
      <c r="BD61" s="387">
        <v>0</v>
      </c>
      <c r="BE61" s="387">
        <v>0</v>
      </c>
      <c r="BF61" s="387">
        <v>0</v>
      </c>
      <c r="BG61" s="387">
        <v>0</v>
      </c>
      <c r="BH61" s="387">
        <v>0</v>
      </c>
      <c r="BI61" s="387">
        <v>0</v>
      </c>
      <c r="BJ61" s="387">
        <v>0</v>
      </c>
      <c r="BK61" s="387">
        <v>0</v>
      </c>
      <c r="BL61" s="387">
        <v>0</v>
      </c>
      <c r="BM61" s="387">
        <v>0</v>
      </c>
      <c r="BN61" s="387">
        <v>0</v>
      </c>
      <c r="BO61" s="387">
        <v>0</v>
      </c>
      <c r="BP61" s="387">
        <v>0</v>
      </c>
      <c r="BQ61" s="387">
        <v>0</v>
      </c>
      <c r="BR61" s="387">
        <v>0</v>
      </c>
      <c r="BS61" s="387">
        <v>0</v>
      </c>
      <c r="BT61" s="387">
        <v>0</v>
      </c>
      <c r="BU61" s="387">
        <v>0</v>
      </c>
    </row>
    <row r="62" spans="1:73" s="199" customFormat="1" ht="17.25" customHeight="1" outlineLevel="1">
      <c r="A62" s="132"/>
      <c r="B62" s="37"/>
      <c r="C62" s="127" t="s">
        <v>820</v>
      </c>
      <c r="D62" s="345" t="s">
        <v>6</v>
      </c>
      <c r="E62" s="37"/>
      <c r="F62" s="37"/>
      <c r="G62" s="37"/>
      <c r="H62" s="37"/>
      <c r="I62" s="90">
        <v>44200.833333333307</v>
      </c>
      <c r="J62" s="388">
        <v>41.666666666666664</v>
      </c>
      <c r="K62" s="388">
        <v>116.66666666666666</v>
      </c>
      <c r="L62" s="388">
        <v>116.66666666666666</v>
      </c>
      <c r="M62" s="388">
        <v>408.33333333333337</v>
      </c>
      <c r="N62" s="388">
        <v>491.66666666666669</v>
      </c>
      <c r="O62" s="388">
        <v>491.66666666666669</v>
      </c>
      <c r="P62" s="388">
        <v>516.66666666666674</v>
      </c>
      <c r="Q62" s="388">
        <v>516.66666666666674</v>
      </c>
      <c r="R62" s="388">
        <v>516.66666666666674</v>
      </c>
      <c r="S62" s="388">
        <v>516.66666666666674</v>
      </c>
      <c r="T62" s="388">
        <v>558.33333333333337</v>
      </c>
      <c r="U62" s="388">
        <v>558.33333333333337</v>
      </c>
      <c r="V62" s="388">
        <v>558.33333333333337</v>
      </c>
      <c r="W62" s="388">
        <v>595.83333333333337</v>
      </c>
      <c r="X62" s="388">
        <v>595.83333333333337</v>
      </c>
      <c r="Y62" s="388">
        <v>595.83333333333337</v>
      </c>
      <c r="Z62" s="388">
        <v>595.83333333333337</v>
      </c>
      <c r="AA62" s="388">
        <v>595.83333333333337</v>
      </c>
      <c r="AB62" s="388">
        <v>595.83333333333337</v>
      </c>
      <c r="AC62" s="388">
        <v>595.83333333333337</v>
      </c>
      <c r="AD62" s="388">
        <v>911.3888888888888</v>
      </c>
      <c r="AE62" s="388">
        <v>911.3888888888888</v>
      </c>
      <c r="AF62" s="388">
        <v>911.3888888888888</v>
      </c>
      <c r="AG62" s="388">
        <v>911.3888888888888</v>
      </c>
      <c r="AH62" s="388">
        <v>911.3888888888888</v>
      </c>
      <c r="AI62" s="388">
        <v>911.3888888888888</v>
      </c>
      <c r="AJ62" s="388">
        <v>911.3888888888888</v>
      </c>
      <c r="AK62" s="388">
        <v>911.3888888888888</v>
      </c>
      <c r="AL62" s="388">
        <v>911.3888888888888</v>
      </c>
      <c r="AM62" s="388">
        <v>911.3888888888888</v>
      </c>
      <c r="AN62" s="388">
        <v>965.55555555555543</v>
      </c>
      <c r="AO62" s="388">
        <v>965.55555555555543</v>
      </c>
      <c r="AP62" s="388">
        <v>965.55555555555543</v>
      </c>
      <c r="AQ62" s="388">
        <v>965.55555555555543</v>
      </c>
      <c r="AR62" s="388">
        <v>965.55555555555543</v>
      </c>
      <c r="AS62" s="388">
        <v>965.55555555555543</v>
      </c>
      <c r="AT62" s="388">
        <v>923.8888888888888</v>
      </c>
      <c r="AU62" s="388">
        <v>923.8888888888888</v>
      </c>
      <c r="AV62" s="388">
        <v>923.8888888888888</v>
      </c>
      <c r="AW62" s="388">
        <v>923.8888888888888</v>
      </c>
      <c r="AX62" s="388">
        <v>923.8888888888888</v>
      </c>
      <c r="AY62" s="388">
        <v>923.8888888888888</v>
      </c>
      <c r="AZ62" s="388">
        <v>923.8888888888888</v>
      </c>
      <c r="BA62" s="388">
        <v>923.8888888888888</v>
      </c>
      <c r="BB62" s="388">
        <v>923.8888888888888</v>
      </c>
      <c r="BC62" s="388">
        <v>923.8888888888888</v>
      </c>
      <c r="BD62" s="388">
        <v>882.22222222222217</v>
      </c>
      <c r="BE62" s="388">
        <v>882.22222222222217</v>
      </c>
      <c r="BF62" s="388">
        <v>882.22222222222217</v>
      </c>
      <c r="BG62" s="388">
        <v>882.22222222222217</v>
      </c>
      <c r="BH62" s="388">
        <v>882.22222222222217</v>
      </c>
      <c r="BI62" s="388">
        <v>882.22222222222217</v>
      </c>
      <c r="BJ62" s="388">
        <v>882.22222222222217</v>
      </c>
      <c r="BK62" s="388">
        <v>882.22222222222217</v>
      </c>
      <c r="BL62" s="388">
        <v>882.22222222222217</v>
      </c>
      <c r="BM62" s="388">
        <v>882.22222222222217</v>
      </c>
      <c r="BN62" s="388">
        <v>826.66666666666663</v>
      </c>
      <c r="BO62" s="388">
        <v>826.66666666666663</v>
      </c>
      <c r="BP62" s="388">
        <v>0</v>
      </c>
      <c r="BQ62" s="388">
        <v>0</v>
      </c>
      <c r="BR62" s="388">
        <v>0</v>
      </c>
      <c r="BS62" s="388">
        <v>0</v>
      </c>
      <c r="BT62" s="388">
        <v>0</v>
      </c>
      <c r="BU62" s="388">
        <v>0</v>
      </c>
    </row>
    <row r="63" spans="1:73" s="199" customFormat="1" ht="17.25" customHeight="1" outlineLevel="1">
      <c r="A63" s="132"/>
      <c r="B63" s="132"/>
      <c r="C63" s="343"/>
      <c r="D63" s="190"/>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row>
    <row r="64" spans="1:73" s="199" customFormat="1" ht="26.25" customHeight="1" outlineLevel="1">
      <c r="A64" s="132"/>
      <c r="B64" s="132"/>
      <c r="C64" s="142" t="s">
        <v>821</v>
      </c>
      <c r="D64" s="190"/>
      <c r="E64" s="132"/>
      <c r="F64" s="132"/>
      <c r="G64" s="132"/>
      <c r="H64" s="132"/>
      <c r="I64" s="132"/>
      <c r="J64" s="132"/>
      <c r="K64" s="132"/>
      <c r="L64" s="132"/>
      <c r="M64" s="132"/>
      <c r="N64" s="132"/>
      <c r="O64" s="132"/>
      <c r="P64" s="132"/>
      <c r="Q64" s="132"/>
      <c r="R64" s="132"/>
      <c r="S64" s="132"/>
      <c r="T64" s="132"/>
      <c r="U64" s="132"/>
      <c r="V64" s="132"/>
      <c r="W64" s="132"/>
      <c r="X64" s="132"/>
      <c r="Y64" s="132"/>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2"/>
      <c r="BS64" s="132"/>
      <c r="BT64" s="132"/>
      <c r="BU64" s="132"/>
    </row>
    <row r="65" spans="1:73" s="199" customFormat="1" ht="17.25" customHeight="1" outlineLevel="1">
      <c r="A65" s="132"/>
      <c r="B65" s="37"/>
      <c r="C65" s="24" t="s">
        <v>145</v>
      </c>
      <c r="D65" s="345" t="s">
        <v>6</v>
      </c>
      <c r="E65" s="37"/>
      <c r="F65" s="37"/>
      <c r="G65" s="37"/>
      <c r="H65" s="37"/>
      <c r="I65" s="132"/>
      <c r="J65" s="354">
        <v>48350</v>
      </c>
      <c r="K65" s="354">
        <v>48783.333333333336</v>
      </c>
      <c r="L65" s="354">
        <v>56641.666666666672</v>
      </c>
      <c r="M65" s="354">
        <v>55500.000000000007</v>
      </c>
      <c r="N65" s="354">
        <v>71566.666666666672</v>
      </c>
      <c r="O65" s="354">
        <v>73050</v>
      </c>
      <c r="P65" s="354">
        <v>71533.333333333328</v>
      </c>
      <c r="Q65" s="354">
        <v>72991.666666666657</v>
      </c>
      <c r="R65" s="354">
        <v>71449.999999999985</v>
      </c>
      <c r="S65" s="354">
        <v>69908.333333333314</v>
      </c>
      <c r="T65" s="354">
        <v>68366.666666666642</v>
      </c>
      <c r="U65" s="354">
        <v>68283.333333333314</v>
      </c>
      <c r="V65" s="354">
        <v>66699.999999999985</v>
      </c>
      <c r="W65" s="354">
        <v>65116.66666666665</v>
      </c>
      <c r="X65" s="354">
        <v>67995.833333333328</v>
      </c>
      <c r="Y65" s="354">
        <v>66375</v>
      </c>
      <c r="Z65" s="354">
        <v>64754.166666666664</v>
      </c>
      <c r="AA65" s="354">
        <v>63133.333333333328</v>
      </c>
      <c r="AB65" s="354">
        <v>61512.499999999993</v>
      </c>
      <c r="AC65" s="354">
        <v>59891.666666666657</v>
      </c>
      <c r="AD65" s="354">
        <v>58270.833333333321</v>
      </c>
      <c r="AE65" s="354">
        <v>73934.444444444423</v>
      </c>
      <c r="AF65" s="354">
        <v>71998.055555555533</v>
      </c>
      <c r="AG65" s="354">
        <v>70061.666666666642</v>
      </c>
      <c r="AH65" s="354">
        <v>68125.277777777752</v>
      </c>
      <c r="AI65" s="354">
        <v>66188.888888888861</v>
      </c>
      <c r="AJ65" s="354">
        <v>64252.499999999971</v>
      </c>
      <c r="AK65" s="354">
        <v>62316.11111111108</v>
      </c>
      <c r="AL65" s="354">
        <v>60379.72222222219</v>
      </c>
      <c r="AM65" s="354">
        <v>58443.333333333299</v>
      </c>
      <c r="AN65" s="354">
        <v>56506.944444444409</v>
      </c>
      <c r="AO65" s="354">
        <v>57516.388888888854</v>
      </c>
      <c r="AP65" s="354">
        <v>55525.833333333299</v>
      </c>
      <c r="AQ65" s="354">
        <v>53535.277777777745</v>
      </c>
      <c r="AR65" s="354">
        <v>51544.72222222219</v>
      </c>
      <c r="AS65" s="354">
        <v>49554.166666666635</v>
      </c>
      <c r="AT65" s="354">
        <v>47563.61111111108</v>
      </c>
      <c r="AU65" s="354">
        <v>45614.72222222219</v>
      </c>
      <c r="AV65" s="354">
        <v>43665.833333333299</v>
      </c>
      <c r="AW65" s="354">
        <v>41716.944444444409</v>
      </c>
      <c r="AX65" s="354">
        <v>39768.055555555518</v>
      </c>
      <c r="AY65" s="354">
        <v>40819.166666666628</v>
      </c>
      <c r="AZ65" s="354">
        <v>38870.277777777737</v>
      </c>
      <c r="BA65" s="354">
        <v>36921.388888888847</v>
      </c>
      <c r="BB65" s="354">
        <v>34972.499999999956</v>
      </c>
      <c r="BC65" s="354">
        <v>33023.611111111066</v>
      </c>
      <c r="BD65" s="354">
        <v>31074.722222222175</v>
      </c>
      <c r="BE65" s="354">
        <v>29167.499999999953</v>
      </c>
      <c r="BF65" s="354">
        <v>28110.27777777773</v>
      </c>
      <c r="BG65" s="354">
        <v>27228.055555555507</v>
      </c>
      <c r="BH65" s="354">
        <v>26345.833333333285</v>
      </c>
      <c r="BI65" s="354">
        <v>25463.611111111062</v>
      </c>
      <c r="BJ65" s="354">
        <v>24581.38888888884</v>
      </c>
      <c r="BK65" s="354">
        <v>23699.166666666617</v>
      </c>
      <c r="BL65" s="354">
        <v>22816.944444444394</v>
      </c>
      <c r="BM65" s="354">
        <v>21934.722222222172</v>
      </c>
      <c r="BN65" s="354">
        <v>21052.499999999949</v>
      </c>
      <c r="BO65" s="354">
        <v>20225.833333333281</v>
      </c>
      <c r="BP65" s="354">
        <v>0</v>
      </c>
      <c r="BQ65" s="354">
        <v>0</v>
      </c>
      <c r="BR65" s="354">
        <v>0</v>
      </c>
      <c r="BS65" s="354">
        <v>0</v>
      </c>
      <c r="BT65" s="354">
        <v>0</v>
      </c>
      <c r="BU65" s="354">
        <v>0</v>
      </c>
    </row>
    <row r="66" spans="1:73" s="199" customFormat="1" ht="17.25" customHeight="1" outlineLevel="1">
      <c r="A66" s="37"/>
      <c r="B66" s="37"/>
      <c r="C66" s="382" t="s">
        <v>269</v>
      </c>
      <c r="D66" s="345" t="s">
        <v>6</v>
      </c>
      <c r="E66" s="37"/>
      <c r="F66" s="37"/>
      <c r="G66" s="37"/>
      <c r="H66" s="37"/>
      <c r="I66" s="90">
        <v>63600</v>
      </c>
      <c r="J66" s="354">
        <v>1500</v>
      </c>
      <c r="K66" s="354">
        <v>9000</v>
      </c>
      <c r="L66" s="354">
        <v>0</v>
      </c>
      <c r="M66" s="354">
        <v>17500</v>
      </c>
      <c r="N66" s="354">
        <v>3000</v>
      </c>
      <c r="O66" s="354">
        <v>0</v>
      </c>
      <c r="P66" s="354">
        <v>3000</v>
      </c>
      <c r="Q66" s="354">
        <v>0</v>
      </c>
      <c r="R66" s="354">
        <v>0</v>
      </c>
      <c r="S66" s="354">
        <v>0</v>
      </c>
      <c r="T66" s="354">
        <v>1500</v>
      </c>
      <c r="U66" s="354">
        <v>0</v>
      </c>
      <c r="V66" s="354">
        <v>0</v>
      </c>
      <c r="W66" s="354">
        <v>4500</v>
      </c>
      <c r="X66" s="354">
        <v>0</v>
      </c>
      <c r="Y66" s="354">
        <v>0</v>
      </c>
      <c r="Z66" s="354">
        <v>0</v>
      </c>
      <c r="AA66" s="354">
        <v>0</v>
      </c>
      <c r="AB66" s="354">
        <v>0</v>
      </c>
      <c r="AC66" s="354">
        <v>0</v>
      </c>
      <c r="AD66" s="354">
        <v>17600</v>
      </c>
      <c r="AE66" s="354">
        <v>0</v>
      </c>
      <c r="AF66" s="354">
        <v>0</v>
      </c>
      <c r="AG66" s="354">
        <v>0</v>
      </c>
      <c r="AH66" s="354">
        <v>0</v>
      </c>
      <c r="AI66" s="354">
        <v>0</v>
      </c>
      <c r="AJ66" s="354">
        <v>0</v>
      </c>
      <c r="AK66" s="354">
        <v>0</v>
      </c>
      <c r="AL66" s="354">
        <v>0</v>
      </c>
      <c r="AM66" s="354">
        <v>0</v>
      </c>
      <c r="AN66" s="354">
        <v>3000</v>
      </c>
      <c r="AO66" s="354">
        <v>0</v>
      </c>
      <c r="AP66" s="354">
        <v>0</v>
      </c>
      <c r="AQ66" s="354">
        <v>0</v>
      </c>
      <c r="AR66" s="354">
        <v>0</v>
      </c>
      <c r="AS66" s="354">
        <v>0</v>
      </c>
      <c r="AT66" s="354">
        <v>0</v>
      </c>
      <c r="AU66" s="354">
        <v>0</v>
      </c>
      <c r="AV66" s="354">
        <v>0</v>
      </c>
      <c r="AW66" s="354">
        <v>0</v>
      </c>
      <c r="AX66" s="354">
        <v>3000</v>
      </c>
      <c r="AY66" s="354">
        <v>0</v>
      </c>
      <c r="AZ66" s="354">
        <v>0</v>
      </c>
      <c r="BA66" s="354">
        <v>0</v>
      </c>
      <c r="BB66" s="354">
        <v>0</v>
      </c>
      <c r="BC66" s="354">
        <v>0</v>
      </c>
      <c r="BD66" s="354">
        <v>0</v>
      </c>
      <c r="BE66" s="354">
        <v>0</v>
      </c>
      <c r="BF66" s="354">
        <v>0</v>
      </c>
      <c r="BG66" s="354">
        <v>0</v>
      </c>
      <c r="BH66" s="354">
        <v>0</v>
      </c>
      <c r="BI66" s="354">
        <v>0</v>
      </c>
      <c r="BJ66" s="354">
        <v>0</v>
      </c>
      <c r="BK66" s="354">
        <v>0</v>
      </c>
      <c r="BL66" s="354">
        <v>0</v>
      </c>
      <c r="BM66" s="354">
        <v>0</v>
      </c>
      <c r="BN66" s="354">
        <v>0</v>
      </c>
      <c r="BO66" s="354">
        <v>0</v>
      </c>
      <c r="BP66" s="354">
        <v>0</v>
      </c>
      <c r="BQ66" s="354">
        <v>0</v>
      </c>
      <c r="BR66" s="354">
        <v>0</v>
      </c>
      <c r="BS66" s="354">
        <v>0</v>
      </c>
      <c r="BT66" s="354">
        <v>0</v>
      </c>
      <c r="BU66" s="354">
        <v>0</v>
      </c>
    </row>
    <row r="67" spans="1:73" s="199" customFormat="1" ht="17.25" customHeight="1" outlineLevel="1">
      <c r="A67" s="37"/>
      <c r="B67" s="37"/>
      <c r="C67" s="382" t="s">
        <v>151</v>
      </c>
      <c r="D67" s="345" t="s">
        <v>6</v>
      </c>
      <c r="E67" s="37"/>
      <c r="F67" s="376"/>
      <c r="G67" s="376"/>
      <c r="H67" s="37"/>
      <c r="I67" s="90">
        <v>-92550.833333333328</v>
      </c>
      <c r="J67" s="354">
        <v>-1066.6666666666667</v>
      </c>
      <c r="K67" s="354">
        <v>-1141.6666666666667</v>
      </c>
      <c r="L67" s="354">
        <v>-1141.6666666666667</v>
      </c>
      <c r="M67" s="354">
        <v>-1433.3333333333335</v>
      </c>
      <c r="N67" s="354">
        <v>-1516.6666666666667</v>
      </c>
      <c r="O67" s="354">
        <v>-1516.6666666666667</v>
      </c>
      <c r="P67" s="354">
        <v>-1541.6666666666667</v>
      </c>
      <c r="Q67" s="354">
        <v>-1541.6666666666667</v>
      </c>
      <c r="R67" s="354">
        <v>-1541.6666666666667</v>
      </c>
      <c r="S67" s="354">
        <v>-1541.6666666666667</v>
      </c>
      <c r="T67" s="354">
        <v>-1583.3333333333335</v>
      </c>
      <c r="U67" s="354">
        <v>-1583.3333333333335</v>
      </c>
      <c r="V67" s="354">
        <v>-1583.3333333333335</v>
      </c>
      <c r="W67" s="354">
        <v>-1620.8333333333335</v>
      </c>
      <c r="X67" s="354">
        <v>-1620.8333333333335</v>
      </c>
      <c r="Y67" s="354">
        <v>-1620.8333333333335</v>
      </c>
      <c r="Z67" s="354">
        <v>-1620.8333333333335</v>
      </c>
      <c r="AA67" s="354">
        <v>-1620.8333333333335</v>
      </c>
      <c r="AB67" s="354">
        <v>-1620.8333333333335</v>
      </c>
      <c r="AC67" s="354">
        <v>-1620.8333333333335</v>
      </c>
      <c r="AD67" s="354">
        <v>-1936.3888888888887</v>
      </c>
      <c r="AE67" s="354">
        <v>-1936.3888888888887</v>
      </c>
      <c r="AF67" s="354">
        <v>-1936.3888888888887</v>
      </c>
      <c r="AG67" s="354">
        <v>-1936.3888888888887</v>
      </c>
      <c r="AH67" s="354">
        <v>-1936.3888888888887</v>
      </c>
      <c r="AI67" s="354">
        <v>-1936.3888888888887</v>
      </c>
      <c r="AJ67" s="354">
        <v>-1936.3888888888887</v>
      </c>
      <c r="AK67" s="354">
        <v>-1936.3888888888887</v>
      </c>
      <c r="AL67" s="354">
        <v>-1936.3888888888887</v>
      </c>
      <c r="AM67" s="354">
        <v>-1936.3888888888887</v>
      </c>
      <c r="AN67" s="354">
        <v>-1990.5555555555554</v>
      </c>
      <c r="AO67" s="354">
        <v>-1990.5555555555554</v>
      </c>
      <c r="AP67" s="354">
        <v>-1990.5555555555554</v>
      </c>
      <c r="AQ67" s="354">
        <v>-1990.5555555555554</v>
      </c>
      <c r="AR67" s="354">
        <v>-1990.5555555555554</v>
      </c>
      <c r="AS67" s="354">
        <v>-1990.5555555555554</v>
      </c>
      <c r="AT67" s="354">
        <v>-1948.8888888888887</v>
      </c>
      <c r="AU67" s="354">
        <v>-1948.8888888888887</v>
      </c>
      <c r="AV67" s="354">
        <v>-1948.8888888888887</v>
      </c>
      <c r="AW67" s="354">
        <v>-1948.8888888888887</v>
      </c>
      <c r="AX67" s="354">
        <v>-1948.8888888888887</v>
      </c>
      <c r="AY67" s="354">
        <v>-1948.8888888888887</v>
      </c>
      <c r="AZ67" s="354">
        <v>-1948.8888888888887</v>
      </c>
      <c r="BA67" s="354">
        <v>-1948.8888888888887</v>
      </c>
      <c r="BB67" s="354">
        <v>-1948.8888888888887</v>
      </c>
      <c r="BC67" s="354">
        <v>-1948.8888888888887</v>
      </c>
      <c r="BD67" s="354">
        <v>-1907.2222222222222</v>
      </c>
      <c r="BE67" s="354">
        <v>-1057.2222222222222</v>
      </c>
      <c r="BF67" s="354">
        <v>-882.22222222222217</v>
      </c>
      <c r="BG67" s="354">
        <v>-882.22222222222217</v>
      </c>
      <c r="BH67" s="354">
        <v>-882.22222222222217</v>
      </c>
      <c r="BI67" s="354">
        <v>-882.22222222222217</v>
      </c>
      <c r="BJ67" s="354">
        <v>-882.22222222222217</v>
      </c>
      <c r="BK67" s="354">
        <v>-882.22222222222217</v>
      </c>
      <c r="BL67" s="354">
        <v>-882.22222222222217</v>
      </c>
      <c r="BM67" s="354">
        <v>-882.22222222222217</v>
      </c>
      <c r="BN67" s="354">
        <v>-826.66666666666663</v>
      </c>
      <c r="BO67" s="354">
        <v>-826.66666666666663</v>
      </c>
      <c r="BP67" s="354">
        <v>0</v>
      </c>
      <c r="BQ67" s="354">
        <v>0</v>
      </c>
      <c r="BR67" s="354">
        <v>0</v>
      </c>
      <c r="BS67" s="354">
        <v>0</v>
      </c>
      <c r="BT67" s="354">
        <v>0</v>
      </c>
      <c r="BU67" s="354">
        <v>0</v>
      </c>
    </row>
    <row r="68" spans="1:73" s="199" customFormat="1" ht="17.25" customHeight="1" outlineLevel="1" thickBot="1">
      <c r="A68" s="37"/>
      <c r="B68" s="37"/>
      <c r="C68" s="24" t="s">
        <v>154</v>
      </c>
      <c r="D68" s="345" t="s">
        <v>6</v>
      </c>
      <c r="E68" s="37"/>
      <c r="F68" s="37"/>
      <c r="G68" s="37"/>
      <c r="H68" s="37"/>
      <c r="I68" s="155">
        <v>48350</v>
      </c>
      <c r="J68" s="390">
        <v>48783.333333333336</v>
      </c>
      <c r="K68" s="390">
        <v>56641.666666666672</v>
      </c>
      <c r="L68" s="390">
        <v>55500.000000000007</v>
      </c>
      <c r="M68" s="390">
        <v>71566.666666666672</v>
      </c>
      <c r="N68" s="390">
        <v>73050</v>
      </c>
      <c r="O68" s="390">
        <v>71533.333333333328</v>
      </c>
      <c r="P68" s="390">
        <v>72991.666666666657</v>
      </c>
      <c r="Q68" s="390">
        <v>71449.999999999985</v>
      </c>
      <c r="R68" s="390">
        <v>69908.333333333314</v>
      </c>
      <c r="S68" s="390">
        <v>68366.666666666642</v>
      </c>
      <c r="T68" s="390">
        <v>68283.333333333314</v>
      </c>
      <c r="U68" s="390">
        <v>66699.999999999985</v>
      </c>
      <c r="V68" s="390">
        <v>65116.66666666665</v>
      </c>
      <c r="W68" s="390">
        <v>67995.833333333328</v>
      </c>
      <c r="X68" s="390">
        <v>66375</v>
      </c>
      <c r="Y68" s="390">
        <v>64754.166666666664</v>
      </c>
      <c r="Z68" s="390">
        <v>63133.333333333328</v>
      </c>
      <c r="AA68" s="390">
        <v>61512.499999999993</v>
      </c>
      <c r="AB68" s="390">
        <v>59891.666666666657</v>
      </c>
      <c r="AC68" s="390">
        <v>58270.833333333321</v>
      </c>
      <c r="AD68" s="390">
        <v>73934.444444444423</v>
      </c>
      <c r="AE68" s="390">
        <v>71998.055555555533</v>
      </c>
      <c r="AF68" s="390">
        <v>70061.666666666642</v>
      </c>
      <c r="AG68" s="390">
        <v>68125.277777777752</v>
      </c>
      <c r="AH68" s="390">
        <v>66188.888888888861</v>
      </c>
      <c r="AI68" s="390">
        <v>64252.499999999971</v>
      </c>
      <c r="AJ68" s="390">
        <v>62316.11111111108</v>
      </c>
      <c r="AK68" s="390">
        <v>60379.72222222219</v>
      </c>
      <c r="AL68" s="390">
        <v>58443.333333333299</v>
      </c>
      <c r="AM68" s="390">
        <v>56506.944444444409</v>
      </c>
      <c r="AN68" s="390">
        <v>57516.388888888854</v>
      </c>
      <c r="AO68" s="390">
        <v>55525.833333333299</v>
      </c>
      <c r="AP68" s="390">
        <v>53535.277777777745</v>
      </c>
      <c r="AQ68" s="390">
        <v>51544.72222222219</v>
      </c>
      <c r="AR68" s="390">
        <v>49554.166666666635</v>
      </c>
      <c r="AS68" s="390">
        <v>47563.61111111108</v>
      </c>
      <c r="AT68" s="390">
        <v>45614.72222222219</v>
      </c>
      <c r="AU68" s="390">
        <v>43665.833333333299</v>
      </c>
      <c r="AV68" s="390">
        <v>41716.944444444409</v>
      </c>
      <c r="AW68" s="390">
        <v>39768.055555555518</v>
      </c>
      <c r="AX68" s="390">
        <v>40819.166666666628</v>
      </c>
      <c r="AY68" s="390">
        <v>38870.277777777737</v>
      </c>
      <c r="AZ68" s="390">
        <v>36921.388888888847</v>
      </c>
      <c r="BA68" s="390">
        <v>34972.499999999956</v>
      </c>
      <c r="BB68" s="390">
        <v>33023.611111111066</v>
      </c>
      <c r="BC68" s="390">
        <v>31074.722222222175</v>
      </c>
      <c r="BD68" s="390">
        <v>29167.499999999953</v>
      </c>
      <c r="BE68" s="390">
        <v>28110.27777777773</v>
      </c>
      <c r="BF68" s="390">
        <v>27228.055555555507</v>
      </c>
      <c r="BG68" s="390">
        <v>26345.833333333285</v>
      </c>
      <c r="BH68" s="390">
        <v>25463.611111111062</v>
      </c>
      <c r="BI68" s="390">
        <v>24581.38888888884</v>
      </c>
      <c r="BJ68" s="390">
        <v>23699.166666666617</v>
      </c>
      <c r="BK68" s="390">
        <v>22816.944444444394</v>
      </c>
      <c r="BL68" s="390">
        <v>21934.722222222172</v>
      </c>
      <c r="BM68" s="390">
        <v>21052.499999999949</v>
      </c>
      <c r="BN68" s="390">
        <v>20225.833333333281</v>
      </c>
      <c r="BO68" s="390">
        <v>19399.166666666613</v>
      </c>
      <c r="BP68" s="390">
        <v>0</v>
      </c>
      <c r="BQ68" s="390">
        <v>0</v>
      </c>
      <c r="BR68" s="390">
        <v>0</v>
      </c>
      <c r="BS68" s="390">
        <v>0</v>
      </c>
      <c r="BT68" s="390">
        <v>0</v>
      </c>
      <c r="BU68" s="390">
        <v>0</v>
      </c>
    </row>
    <row r="69" spans="1:73" s="199" customFormat="1" ht="17.25" customHeight="1" outlineLevel="1" thickTop="1">
      <c r="A69" s="37"/>
      <c r="B69" s="37"/>
      <c r="C69" s="37"/>
      <c r="D69" s="389"/>
      <c r="E69" s="37"/>
      <c r="F69" s="37"/>
      <c r="G69" s="37"/>
      <c r="H69" s="37"/>
      <c r="I69" s="48">
        <v>0</v>
      </c>
      <c r="J69" s="37"/>
      <c r="K69" s="37"/>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row>
    <row r="70" spans="1:73" s="199" customFormat="1" ht="17.25" customHeight="1" outlineLevel="1">
      <c r="A70" s="132"/>
      <c r="B70" s="132"/>
      <c r="C70" s="132"/>
      <c r="D70" s="132"/>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row>
    <row r="71" spans="1:73" s="199" customFormat="1" ht="17.25" customHeight="1">
      <c r="A71" s="132"/>
      <c r="B71" s="132"/>
      <c r="C71" s="132"/>
      <c r="D71" s="132"/>
      <c r="E71" s="132"/>
      <c r="F71" s="132"/>
      <c r="G71" s="132"/>
      <c r="H71" s="132"/>
      <c r="I71" s="132"/>
      <c r="J71" s="132"/>
      <c r="K71" s="132"/>
      <c r="L71" s="132"/>
      <c r="M71" s="132"/>
      <c r="N71" s="132"/>
      <c r="O71" s="132"/>
      <c r="P71" s="132"/>
      <c r="Q71" s="132"/>
      <c r="R71" s="132"/>
      <c r="S71" s="132"/>
      <c r="T71" s="132"/>
      <c r="U71" s="132"/>
      <c r="V71" s="132"/>
      <c r="W71" s="132"/>
      <c r="X71" s="132"/>
      <c r="Y71" s="132"/>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row>
    <row r="72" spans="1:73" s="199" customFormat="1" ht="17.25" customHeight="1">
      <c r="A72" s="132"/>
      <c r="B72" s="132"/>
      <c r="C72" s="132"/>
      <c r="D72" s="132"/>
      <c r="E72" s="132"/>
      <c r="F72" s="132"/>
      <c r="G72" s="132"/>
      <c r="H72" s="132"/>
      <c r="I72" s="132"/>
      <c r="J72" s="132"/>
      <c r="K72" s="132"/>
      <c r="L72" s="132"/>
      <c r="M72" s="132"/>
      <c r="N72" s="132"/>
      <c r="O72" s="132"/>
      <c r="P72" s="132"/>
      <c r="Q72" s="132"/>
      <c r="R72" s="132"/>
      <c r="S72" s="132"/>
      <c r="T72" s="132"/>
      <c r="U72" s="132"/>
      <c r="V72" s="132"/>
      <c r="W72" s="132"/>
      <c r="X72" s="132"/>
      <c r="Y72" s="132"/>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132"/>
      <c r="BH72" s="132"/>
      <c r="BI72" s="132"/>
      <c r="BJ72" s="132"/>
      <c r="BK72" s="132"/>
      <c r="BL72" s="132"/>
      <c r="BM72" s="132"/>
      <c r="BN72" s="132"/>
      <c r="BO72" s="132"/>
      <c r="BP72" s="132"/>
      <c r="BQ72" s="132"/>
      <c r="BR72" s="132"/>
      <c r="BS72" s="132"/>
      <c r="BT72" s="132"/>
      <c r="BU72" s="132"/>
    </row>
    <row r="73" spans="1:73" s="199" customFormat="1" ht="17.25" customHeight="1">
      <c r="A73" s="132"/>
      <c r="B73" s="132"/>
      <c r="C73" s="132"/>
      <c r="D73" s="132"/>
      <c r="E73" s="132"/>
      <c r="F73" s="132"/>
      <c r="G73" s="132"/>
      <c r="H73" s="132"/>
      <c r="I73" s="132"/>
      <c r="J73" s="132"/>
      <c r="K73" s="132"/>
      <c r="L73" s="132"/>
      <c r="M73" s="132"/>
      <c r="N73" s="132"/>
      <c r="O73" s="132"/>
      <c r="P73" s="132"/>
      <c r="Q73" s="132"/>
      <c r="R73" s="132"/>
      <c r="S73" s="132"/>
      <c r="T73" s="132"/>
      <c r="U73" s="132"/>
      <c r="V73" s="132"/>
      <c r="W73" s="132"/>
      <c r="X73" s="132"/>
      <c r="Y73" s="132"/>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132"/>
      <c r="BH73" s="132"/>
      <c r="BI73" s="132"/>
      <c r="BJ73" s="132"/>
      <c r="BK73" s="132"/>
      <c r="BL73" s="132"/>
      <c r="BM73" s="132"/>
      <c r="BN73" s="132"/>
      <c r="BO73" s="132"/>
      <c r="BP73" s="132"/>
      <c r="BQ73" s="132"/>
      <c r="BR73" s="132"/>
      <c r="BS73" s="132"/>
      <c r="BT73" s="132"/>
      <c r="BU73" s="132"/>
    </row>
    <row r="74" spans="1:73" s="199" customFormat="1" ht="17.25" customHeight="1">
      <c r="A74" s="132"/>
      <c r="B74" s="132"/>
      <c r="C74" s="132"/>
      <c r="D74" s="132"/>
      <c r="E74" s="132"/>
      <c r="F74" s="132"/>
      <c r="G74" s="132"/>
      <c r="H74" s="132"/>
      <c r="I74" s="132"/>
      <c r="J74" s="132"/>
      <c r="K74" s="132"/>
      <c r="L74" s="132"/>
      <c r="M74" s="132"/>
      <c r="N74" s="132"/>
      <c r="O74" s="132"/>
      <c r="P74" s="132"/>
      <c r="Q74" s="132"/>
      <c r="R74" s="132"/>
      <c r="S74" s="132"/>
      <c r="T74" s="132"/>
      <c r="U74" s="132"/>
      <c r="V74" s="132"/>
      <c r="W74" s="132"/>
      <c r="X74" s="132"/>
      <c r="Y74" s="132"/>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132"/>
      <c r="BH74" s="132"/>
      <c r="BI74" s="132"/>
      <c r="BJ74" s="132"/>
      <c r="BK74" s="132"/>
      <c r="BL74" s="132"/>
      <c r="BM74" s="132"/>
      <c r="BN74" s="132"/>
      <c r="BO74" s="132"/>
      <c r="BP74" s="132"/>
      <c r="BQ74" s="132"/>
      <c r="BR74" s="132"/>
      <c r="BS74" s="132"/>
      <c r="BT74" s="132"/>
      <c r="BU74" s="132"/>
    </row>
    <row r="75" spans="1:73" s="199" customFormat="1" ht="17.25" customHeight="1">
      <c r="A75" s="132"/>
      <c r="B75" s="132"/>
      <c r="C75" s="132"/>
      <c r="D75" s="132"/>
      <c r="E75" s="132"/>
      <c r="F75" s="132"/>
      <c r="G75" s="132"/>
      <c r="H75" s="132"/>
      <c r="I75" s="132"/>
      <c r="J75" s="132"/>
      <c r="K75" s="132"/>
      <c r="L75" s="132"/>
      <c r="M75" s="132"/>
      <c r="N75" s="132"/>
      <c r="O75" s="132"/>
      <c r="P75" s="132"/>
      <c r="Q75" s="132"/>
      <c r="R75" s="132"/>
      <c r="S75" s="132"/>
      <c r="T75" s="132"/>
      <c r="U75" s="132"/>
      <c r="V75" s="132"/>
      <c r="W75" s="132"/>
      <c r="X75" s="132"/>
      <c r="Y75" s="132"/>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row>
    <row r="76" spans="1:73" s="199" customFormat="1" ht="17.25" customHeight="1">
      <c r="A76" s="132"/>
      <c r="B76" s="132"/>
      <c r="C76" s="132"/>
      <c r="D76" s="132"/>
      <c r="E76" s="132"/>
      <c r="F76" s="132"/>
      <c r="G76" s="132"/>
      <c r="H76" s="132"/>
      <c r="I76" s="132"/>
      <c r="J76" s="132"/>
      <c r="K76" s="132"/>
      <c r="L76" s="132"/>
      <c r="M76" s="132"/>
      <c r="N76" s="132"/>
      <c r="O76" s="132"/>
      <c r="P76" s="132"/>
      <c r="Q76" s="132"/>
      <c r="R76" s="132"/>
      <c r="S76" s="132"/>
      <c r="T76" s="132"/>
      <c r="U76" s="132"/>
      <c r="V76" s="132"/>
      <c r="W76" s="132"/>
      <c r="X76" s="132"/>
      <c r="Y76" s="132"/>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row>
    <row r="77" spans="1:73" s="199" customFormat="1" ht="17.25" customHeight="1">
      <c r="A77" s="132"/>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row>
    <row r="78" spans="1:73" s="199" customFormat="1" ht="17.25" customHeight="1">
      <c r="A78" s="132"/>
      <c r="B78" s="132"/>
      <c r="C78" s="132"/>
      <c r="D78" s="132"/>
      <c r="E78" s="132"/>
      <c r="F78" s="132"/>
      <c r="G78" s="132"/>
      <c r="H78" s="132"/>
      <c r="I78" s="132"/>
      <c r="J78" s="132"/>
      <c r="K78" s="132"/>
      <c r="L78" s="132"/>
      <c r="M78" s="132"/>
      <c r="N78" s="132"/>
      <c r="O78" s="132"/>
      <c r="P78" s="132"/>
      <c r="Q78" s="132"/>
      <c r="R78" s="132"/>
      <c r="S78" s="132"/>
      <c r="T78" s="132"/>
      <c r="U78" s="132"/>
      <c r="V78" s="132"/>
      <c r="W78" s="132"/>
      <c r="X78" s="132"/>
      <c r="Y78" s="132"/>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row>
    <row r="79" spans="1:73" s="199" customFormat="1" ht="17.25" customHeight="1">
      <c r="A79" s="132"/>
      <c r="B79" s="132"/>
      <c r="C79" s="132"/>
      <c r="D79" s="132"/>
      <c r="E79" s="132"/>
      <c r="F79" s="132"/>
      <c r="G79" s="132"/>
      <c r="H79" s="132"/>
      <c r="I79" s="132"/>
      <c r="J79" s="132"/>
      <c r="K79" s="132"/>
      <c r="L79" s="132"/>
      <c r="M79" s="132"/>
      <c r="N79" s="132"/>
      <c r="O79" s="132"/>
      <c r="P79" s="132"/>
      <c r="Q79" s="132"/>
      <c r="R79" s="132"/>
      <c r="S79" s="132"/>
      <c r="T79" s="132"/>
      <c r="U79" s="132"/>
      <c r="V79" s="132"/>
      <c r="W79" s="132"/>
      <c r="X79" s="132"/>
      <c r="Y79" s="132"/>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row>
    <row r="80" spans="1:73" s="199" customFormat="1" ht="17.25" customHeight="1">
      <c r="A80" s="132"/>
      <c r="B80" s="132"/>
      <c r="C80" s="132"/>
      <c r="D80" s="132"/>
      <c r="E80" s="132"/>
      <c r="F80" s="132"/>
      <c r="G80" s="132"/>
      <c r="H80" s="132"/>
      <c r="I80" s="132"/>
      <c r="J80" s="132"/>
      <c r="K80" s="132"/>
      <c r="L80" s="132"/>
      <c r="M80" s="132"/>
      <c r="N80" s="132"/>
      <c r="O80" s="132"/>
      <c r="P80" s="132"/>
      <c r="Q80" s="132"/>
      <c r="R80" s="132"/>
      <c r="S80" s="132"/>
      <c r="T80" s="132"/>
      <c r="U80" s="132"/>
      <c r="V80" s="132"/>
      <c r="W80" s="132"/>
      <c r="X80" s="132"/>
      <c r="Y80" s="132"/>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132"/>
      <c r="BH80" s="132"/>
      <c r="BI80" s="132"/>
      <c r="BJ80" s="132"/>
      <c r="BK80" s="132"/>
      <c r="BL80" s="132"/>
      <c r="BM80" s="132"/>
      <c r="BN80" s="132"/>
      <c r="BO80" s="132"/>
      <c r="BP80" s="132"/>
      <c r="BQ80" s="132"/>
      <c r="BR80" s="132"/>
      <c r="BS80" s="132"/>
      <c r="BT80" s="132"/>
      <c r="BU80" s="132"/>
    </row>
    <row r="81" spans="1:73" s="199" customFormat="1" ht="17.25" customHeight="1">
      <c r="A81" s="132"/>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row>
    <row r="82" spans="1:73" s="199" customFormat="1" ht="17.25" customHeight="1">
      <c r="A82" s="132"/>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row>
    <row r="83" spans="1:73" s="199" customFormat="1" ht="17.25" customHeight="1">
      <c r="A83" s="132"/>
      <c r="B83" s="132"/>
      <c r="C83" s="132"/>
      <c r="D83" s="132"/>
      <c r="E83" s="132"/>
      <c r="F83" s="132"/>
      <c r="G83" s="132"/>
      <c r="H83" s="132"/>
      <c r="I83" s="132"/>
      <c r="J83" s="132"/>
      <c r="K83" s="132"/>
      <c r="L83" s="132"/>
      <c r="M83" s="132"/>
      <c r="N83" s="132"/>
      <c r="O83" s="132"/>
      <c r="P83" s="132"/>
      <c r="Q83" s="132"/>
      <c r="R83" s="132"/>
      <c r="S83" s="132"/>
      <c r="T83" s="132"/>
      <c r="U83" s="132"/>
      <c r="V83" s="132"/>
      <c r="W83" s="132"/>
      <c r="X83" s="132"/>
      <c r="Y83" s="132"/>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row>
    <row r="84" spans="1:73" s="199" customFormat="1" ht="17.25" customHeight="1">
      <c r="A84" s="132"/>
      <c r="B84" s="132"/>
      <c r="C84" s="132"/>
      <c r="D84" s="132"/>
      <c r="E84" s="132"/>
      <c r="F84" s="132"/>
      <c r="G84" s="132"/>
      <c r="H84" s="132"/>
      <c r="I84" s="132"/>
      <c r="J84" s="132"/>
      <c r="K84" s="132"/>
      <c r="L84" s="132"/>
      <c r="M84" s="132"/>
      <c r="N84" s="132"/>
      <c r="O84" s="132"/>
      <c r="P84" s="132"/>
      <c r="Q84" s="132"/>
      <c r="R84" s="132"/>
      <c r="S84" s="132"/>
      <c r="T84" s="132"/>
      <c r="U84" s="132"/>
      <c r="V84" s="132"/>
      <c r="W84" s="132"/>
      <c r="X84" s="132"/>
      <c r="Y84" s="132"/>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row>
    <row r="85" spans="1:73" s="199" customFormat="1" ht="17.25" customHeight="1">
      <c r="A85" s="132"/>
      <c r="B85" s="132"/>
      <c r="C85" s="132"/>
      <c r="D85" s="132"/>
      <c r="E85" s="132"/>
      <c r="F85" s="132"/>
      <c r="G85" s="132"/>
      <c r="H85" s="132"/>
      <c r="I85" s="132"/>
      <c r="J85" s="132"/>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row>
    <row r="86" spans="1:73" s="199" customFormat="1" ht="17.25" customHeight="1">
      <c r="A86" s="132"/>
      <c r="B86" s="132"/>
      <c r="C86" s="132"/>
      <c r="D86" s="132"/>
      <c r="E86" s="132"/>
      <c r="F86" s="132"/>
      <c r="G86" s="132"/>
      <c r="H86" s="132"/>
      <c r="I86" s="132"/>
      <c r="J86" s="132"/>
      <c r="K86" s="132"/>
      <c r="L86" s="132"/>
      <c r="M86" s="132"/>
      <c r="N86" s="132"/>
      <c r="O86" s="132"/>
      <c r="P86" s="132"/>
      <c r="Q86" s="132"/>
      <c r="R86" s="132"/>
      <c r="S86" s="132"/>
      <c r="T86" s="132"/>
      <c r="U86" s="132"/>
      <c r="V86" s="132"/>
      <c r="W86" s="132"/>
      <c r="X86" s="132"/>
      <c r="Y86" s="132"/>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row>
    <row r="87" spans="1:73" s="199" customFormat="1" ht="17.25" customHeight="1">
      <c r="A87" s="132"/>
      <c r="B87" s="132"/>
      <c r="C87" s="132"/>
      <c r="D87" s="132"/>
      <c r="E87" s="132"/>
      <c r="F87" s="132"/>
      <c r="G87" s="132"/>
      <c r="H87" s="132"/>
      <c r="I87" s="132"/>
      <c r="J87" s="132"/>
      <c r="K87" s="132"/>
      <c r="L87" s="132"/>
      <c r="M87" s="132"/>
      <c r="N87" s="132"/>
      <c r="O87" s="132"/>
      <c r="P87" s="132"/>
      <c r="Q87" s="132"/>
      <c r="R87" s="132"/>
      <c r="S87" s="132"/>
      <c r="T87" s="132"/>
      <c r="U87" s="132"/>
      <c r="V87" s="132"/>
      <c r="W87" s="132"/>
      <c r="X87" s="132"/>
      <c r="Y87" s="132"/>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row>
    <row r="88" spans="1:73" s="199" customFormat="1" ht="17.25" customHeight="1">
      <c r="A88" s="132"/>
      <c r="B88" s="132"/>
      <c r="C88" s="132"/>
      <c r="D88" s="132"/>
      <c r="E88" s="132"/>
      <c r="F88" s="132"/>
      <c r="G88" s="132"/>
      <c r="H88" s="132"/>
      <c r="I88" s="132"/>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row>
    <row r="89" spans="1:73" s="199" customFormat="1" ht="17.25" customHeight="1">
      <c r="A89" s="132"/>
      <c r="B89" s="132"/>
      <c r="C89" s="132"/>
      <c r="D89" s="132"/>
      <c r="E89" s="132"/>
      <c r="F89" s="132"/>
      <c r="G89" s="132"/>
      <c r="H89" s="132"/>
      <c r="I89" s="132"/>
      <c r="J89" s="132"/>
      <c r="K89" s="132"/>
      <c r="L89" s="132"/>
      <c r="M89" s="132"/>
      <c r="N89" s="132"/>
      <c r="O89" s="132"/>
      <c r="P89" s="132"/>
      <c r="Q89" s="132"/>
      <c r="R89" s="132"/>
      <c r="S89" s="132"/>
      <c r="T89" s="132"/>
      <c r="U89" s="132"/>
      <c r="V89" s="132"/>
      <c r="W89" s="132"/>
      <c r="X89" s="132"/>
      <c r="Y89" s="132"/>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row>
    <row r="90" spans="1:73" s="199" customFormat="1" ht="17.25" customHeight="1">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row>
    <row r="91" spans="1:73" s="199" customFormat="1" ht="17.25" customHeight="1">
      <c r="A91" s="132"/>
      <c r="B91" s="132"/>
      <c r="C91" s="132"/>
      <c r="D91" s="132"/>
      <c r="E91" s="132"/>
      <c r="F91" s="132"/>
      <c r="G91" s="132"/>
      <c r="H91" s="132"/>
      <c r="I91" s="132"/>
      <c r="J91" s="132"/>
      <c r="K91" s="132"/>
      <c r="L91" s="132"/>
      <c r="M91" s="132"/>
      <c r="N91" s="132"/>
      <c r="O91" s="132"/>
      <c r="P91" s="132"/>
      <c r="Q91" s="132"/>
      <c r="R91" s="132"/>
      <c r="S91" s="132"/>
      <c r="T91" s="132"/>
      <c r="U91" s="132"/>
      <c r="V91" s="132"/>
      <c r="W91" s="132"/>
      <c r="X91" s="132"/>
      <c r="Y91" s="132"/>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row>
    <row r="92" spans="1:73" s="199" customFormat="1" ht="17.25" customHeight="1">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row>
    <row r="93" spans="1:73" s="199" customFormat="1" ht="17.25" customHeight="1">
      <c r="A93" s="132"/>
      <c r="B93" s="132"/>
      <c r="C93" s="132"/>
      <c r="D93" s="132"/>
      <c r="E93" s="132"/>
      <c r="F93" s="132"/>
      <c r="G93" s="132"/>
      <c r="H93" s="132"/>
      <c r="I93" s="132"/>
      <c r="J93" s="132"/>
      <c r="K93" s="132"/>
      <c r="L93" s="132"/>
      <c r="M93" s="132"/>
      <c r="N93" s="132"/>
      <c r="O93" s="132"/>
      <c r="P93" s="132"/>
      <c r="Q93" s="132"/>
      <c r="R93" s="132"/>
      <c r="S93" s="132"/>
      <c r="T93" s="132"/>
      <c r="U93" s="132"/>
      <c r="V93" s="132"/>
      <c r="W93" s="132"/>
      <c r="X93" s="132"/>
      <c r="Y93" s="132"/>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row>
    <row r="94" spans="1:73" s="199" customFormat="1" ht="17.25" customHeight="1">
      <c r="A94" s="132"/>
      <c r="B94" s="132"/>
      <c r="C94" s="132"/>
      <c r="D94" s="132"/>
      <c r="E94" s="132"/>
      <c r="F94" s="132"/>
      <c r="G94" s="132"/>
      <c r="H94" s="132"/>
      <c r="I94" s="132"/>
      <c r="J94" s="132"/>
      <c r="K94" s="132"/>
      <c r="L94" s="132"/>
      <c r="M94" s="132"/>
      <c r="N94" s="132"/>
      <c r="O94" s="132"/>
      <c r="P94" s="132"/>
      <c r="Q94" s="132"/>
      <c r="R94" s="132"/>
      <c r="S94" s="132"/>
      <c r="T94" s="132"/>
      <c r="U94" s="132"/>
      <c r="V94" s="132"/>
      <c r="W94" s="132"/>
      <c r="X94" s="132"/>
      <c r="Y94" s="132"/>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row>
    <row r="95" spans="1:73" s="199" customFormat="1" ht="17.25" customHeight="1">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row>
    <row r="96" spans="1:73" s="199" customFormat="1" ht="17.25" customHeight="1">
      <c r="A96" s="132"/>
      <c r="B96" s="132"/>
      <c r="C96" s="132"/>
      <c r="D96" s="132"/>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row>
    <row r="97" spans="1:73" s="199" customFormat="1" ht="17.25" customHeight="1">
      <c r="A97" s="132"/>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2"/>
      <c r="BR97" s="132"/>
      <c r="BS97" s="132"/>
      <c r="BT97" s="132"/>
      <c r="BU97" s="132"/>
    </row>
    <row r="98" spans="1:73" s="199" customFormat="1" ht="17.25" customHeight="1">
      <c r="A98" s="132"/>
      <c r="B98" s="132"/>
      <c r="C98" s="132"/>
      <c r="D98" s="132"/>
      <c r="E98" s="132"/>
      <c r="F98" s="132"/>
      <c r="G98" s="132"/>
      <c r="H98" s="132"/>
      <c r="I98" s="132"/>
      <c r="J98" s="132"/>
      <c r="K98" s="132"/>
      <c r="L98" s="132"/>
      <c r="M98" s="132"/>
      <c r="N98" s="132"/>
      <c r="O98" s="132"/>
      <c r="P98" s="132"/>
      <c r="Q98" s="132"/>
      <c r="R98" s="132"/>
      <c r="S98" s="132"/>
      <c r="T98" s="132"/>
      <c r="U98" s="132"/>
      <c r="V98" s="132"/>
      <c r="W98" s="132"/>
      <c r="X98" s="132"/>
      <c r="Y98" s="132"/>
      <c r="Z98" s="132"/>
      <c r="AA98" s="132"/>
      <c r="AB98" s="132"/>
      <c r="AC98" s="132"/>
      <c r="AD98" s="132"/>
      <c r="AE98" s="132"/>
      <c r="AF98" s="132"/>
      <c r="AG98" s="132"/>
      <c r="AH98" s="132"/>
      <c r="AI98" s="132"/>
      <c r="AJ98" s="132"/>
      <c r="AK98" s="132"/>
      <c r="AL98" s="132"/>
      <c r="AM98" s="132"/>
      <c r="AN98" s="132"/>
      <c r="AO98" s="132"/>
      <c r="AP98" s="132"/>
      <c r="AQ98" s="132"/>
      <c r="AR98" s="132"/>
      <c r="AS98" s="132"/>
      <c r="AT98" s="132"/>
      <c r="AU98" s="132"/>
      <c r="AV98" s="132"/>
      <c r="AW98" s="132"/>
      <c r="AX98" s="132"/>
      <c r="AY98" s="132"/>
      <c r="AZ98" s="132"/>
      <c r="BA98" s="132"/>
      <c r="BB98" s="132"/>
      <c r="BC98" s="132"/>
      <c r="BD98" s="132"/>
      <c r="BE98" s="132"/>
      <c r="BF98" s="132"/>
      <c r="BG98" s="132"/>
      <c r="BH98" s="132"/>
      <c r="BI98" s="132"/>
      <c r="BJ98" s="132"/>
      <c r="BK98" s="132"/>
      <c r="BL98" s="132"/>
      <c r="BM98" s="132"/>
      <c r="BN98" s="132"/>
      <c r="BO98" s="132"/>
      <c r="BP98" s="132"/>
      <c r="BQ98" s="132"/>
      <c r="BR98" s="132"/>
      <c r="BS98" s="132"/>
      <c r="BT98" s="132"/>
      <c r="BU98" s="132"/>
    </row>
    <row r="99" spans="1:73" s="199" customFormat="1" ht="17.25" customHeight="1">
      <c r="A99" s="132"/>
      <c r="B99" s="132"/>
      <c r="C99" s="132"/>
      <c r="D99" s="132"/>
      <c r="E99" s="132"/>
      <c r="F99" s="132"/>
      <c r="G99" s="132"/>
      <c r="H99" s="132"/>
      <c r="I99" s="132"/>
      <c r="J99" s="132"/>
      <c r="K99" s="132"/>
      <c r="L99" s="132"/>
      <c r="M99" s="132"/>
      <c r="N99" s="132"/>
      <c r="O99" s="132"/>
      <c r="P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row>
    <row r="100" spans="1:73" s="199" customFormat="1" ht="17.25" customHeight="1">
      <c r="A100" s="132"/>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row>
    <row r="101" spans="1:73" s="199" customFormat="1" ht="17.25" customHeight="1">
      <c r="A101" s="132"/>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row>
    <row r="102" spans="1:73" s="199" customFormat="1" ht="17.25" customHeight="1">
      <c r="A102" s="132"/>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row>
    <row r="103" spans="1:73" s="199" customFormat="1" ht="17.25" customHeight="1">
      <c r="A103" s="132"/>
      <c r="B103" s="132"/>
      <c r="C103" s="132"/>
      <c r="D103" s="132"/>
      <c r="E103" s="132"/>
      <c r="F103" s="132"/>
      <c r="G103" s="132"/>
      <c r="H103" s="132"/>
      <c r="I103" s="132"/>
      <c r="J103" s="132"/>
      <c r="K103" s="132"/>
      <c r="L103" s="132"/>
      <c r="M103" s="132"/>
      <c r="N103" s="132"/>
      <c r="O103" s="132"/>
      <c r="P103" s="132"/>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2"/>
      <c r="BR103" s="132"/>
      <c r="BS103" s="132"/>
      <c r="BT103" s="132"/>
      <c r="BU103" s="132"/>
    </row>
    <row r="104" spans="1:73" s="199" customFormat="1" ht="17.25" customHeight="1">
      <c r="A104" s="132"/>
      <c r="B104" s="132"/>
      <c r="C104" s="132"/>
      <c r="D104" s="132"/>
      <c r="E104" s="132"/>
      <c r="F104" s="132"/>
      <c r="G104" s="132"/>
      <c r="H104" s="132"/>
      <c r="I104" s="132"/>
      <c r="J104" s="132"/>
      <c r="K104" s="132"/>
      <c r="L104" s="132"/>
      <c r="M104" s="132"/>
      <c r="N104" s="132"/>
      <c r="O104" s="132"/>
      <c r="P104" s="132"/>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row>
    <row r="105" spans="1:73" s="199" customFormat="1" ht="17.25" customHeight="1">
      <c r="A105" s="132"/>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row>
    <row r="106" spans="1:73" s="199" customFormat="1" ht="17.25" customHeight="1">
      <c r="A106" s="132"/>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row>
    <row r="107" spans="1:73" s="199" customFormat="1" ht="17.25" customHeight="1">
      <c r="A107" s="132"/>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row>
    <row r="108" spans="1:73" s="199" customFormat="1" ht="17.25" customHeight="1">
      <c r="A108" s="132"/>
      <c r="B108" s="132"/>
      <c r="C108" s="132"/>
      <c r="D108" s="132"/>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32"/>
      <c r="BL108" s="132"/>
      <c r="BM108" s="132"/>
      <c r="BN108" s="132"/>
      <c r="BO108" s="132"/>
      <c r="BP108" s="132"/>
      <c r="BQ108" s="132"/>
      <c r="BR108" s="132"/>
      <c r="BS108" s="132"/>
      <c r="BT108" s="132"/>
      <c r="BU108" s="132"/>
    </row>
    <row r="109" spans="1:73"/>
    <row r="110" spans="1:73"/>
    <row r="111" spans="1:73"/>
    <row r="112" spans="1:73"/>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sheetData>
  <conditionalFormatting sqref="I39">
    <cfRule type="cellIs" dxfId="198" priority="188" operator="notEqual">
      <formula>0</formula>
    </cfRule>
  </conditionalFormatting>
  <conditionalFormatting sqref="J18:BU18">
    <cfRule type="expression" dxfId="197" priority="186" stopIfTrue="1">
      <formula>J$6=0</formula>
    </cfRule>
  </conditionalFormatting>
  <conditionalFormatting sqref="K18">
    <cfRule type="expression" dxfId="196" priority="182" stopIfTrue="1">
      <formula>K$6=0</formula>
    </cfRule>
  </conditionalFormatting>
  <conditionalFormatting sqref="L18:BU18">
    <cfRule type="expression" dxfId="195" priority="178" stopIfTrue="1">
      <formula>L$6=0</formula>
    </cfRule>
  </conditionalFormatting>
  <conditionalFormatting sqref="E20">
    <cfRule type="expression" dxfId="194" priority="169" stopIfTrue="1">
      <formula>E$6=0</formula>
    </cfRule>
  </conditionalFormatting>
  <conditionalFormatting sqref="K6:L6">
    <cfRule type="cellIs" dxfId="193" priority="62" stopIfTrue="1" operator="equal">
      <formula>1</formula>
    </cfRule>
  </conditionalFormatting>
  <conditionalFormatting sqref="J4">
    <cfRule type="expression" dxfId="192" priority="61" stopIfTrue="1">
      <formula>J$6=1</formula>
    </cfRule>
  </conditionalFormatting>
  <conditionalFormatting sqref="M6:Q6">
    <cfRule type="cellIs" dxfId="191" priority="60" stopIfTrue="1" operator="equal">
      <formula>1</formula>
    </cfRule>
  </conditionalFormatting>
  <conditionalFormatting sqref="J5">
    <cfRule type="expression" dxfId="190" priority="59" stopIfTrue="1">
      <formula>J$6=1</formula>
    </cfRule>
  </conditionalFormatting>
  <conditionalFormatting sqref="R6:BU6">
    <cfRule type="cellIs" dxfId="189" priority="58" stopIfTrue="1" operator="equal">
      <formula>1</formula>
    </cfRule>
  </conditionalFormatting>
  <conditionalFormatting sqref="J6:BU6">
    <cfRule type="cellIs" dxfId="188" priority="57" stopIfTrue="1" operator="equal">
      <formula>1</formula>
    </cfRule>
  </conditionalFormatting>
  <conditionalFormatting sqref="K4:BU4">
    <cfRule type="expression" dxfId="187" priority="56" stopIfTrue="1">
      <formula>K$6=1</formula>
    </cfRule>
  </conditionalFormatting>
  <conditionalFormatting sqref="L5:BU5">
    <cfRule type="expression" dxfId="186" priority="55" stopIfTrue="1">
      <formula>L$6=1</formula>
    </cfRule>
  </conditionalFormatting>
  <conditionalFormatting sqref="K5:BU5">
    <cfRule type="expression" dxfId="185" priority="54" stopIfTrue="1">
      <formula>K$6=1</formula>
    </cfRule>
  </conditionalFormatting>
  <conditionalFormatting sqref="J22:BU22">
    <cfRule type="expression" dxfId="184" priority="53" stopIfTrue="1">
      <formula>J$6=0</formula>
    </cfRule>
  </conditionalFormatting>
  <conditionalFormatting sqref="K22">
    <cfRule type="expression" dxfId="183" priority="52" stopIfTrue="1">
      <formula>K$6=0</formula>
    </cfRule>
  </conditionalFormatting>
  <conditionalFormatting sqref="L22:BU22">
    <cfRule type="expression" dxfId="182" priority="51" stopIfTrue="1">
      <formula>L$6=0</formula>
    </cfRule>
  </conditionalFormatting>
  <conditionalFormatting sqref="J26:BU26">
    <cfRule type="expression" dxfId="181" priority="50" stopIfTrue="1">
      <formula>J$6=0</formula>
    </cfRule>
  </conditionalFormatting>
  <conditionalFormatting sqref="K26">
    <cfRule type="expression" dxfId="180" priority="49" stopIfTrue="1">
      <formula>K$6=0</formula>
    </cfRule>
  </conditionalFormatting>
  <conditionalFormatting sqref="L26:BU26">
    <cfRule type="expression" dxfId="179" priority="48" stopIfTrue="1">
      <formula>L$6=0</formula>
    </cfRule>
  </conditionalFormatting>
  <conditionalFormatting sqref="E24">
    <cfRule type="expression" dxfId="178" priority="47" stopIfTrue="1">
      <formula>E$6=0</formula>
    </cfRule>
  </conditionalFormatting>
  <conditionalFormatting sqref="E28">
    <cfRule type="expression" dxfId="177" priority="46" stopIfTrue="1">
      <formula>E$6=0</formula>
    </cfRule>
  </conditionalFormatting>
  <conditionalFormatting sqref="J48:BU48">
    <cfRule type="expression" dxfId="176" priority="44" stopIfTrue="1">
      <formula>J$6=0</formula>
    </cfRule>
  </conditionalFormatting>
  <conditionalFormatting sqref="K48">
    <cfRule type="expression" dxfId="175" priority="43" stopIfTrue="1">
      <formula>K$6=0</formula>
    </cfRule>
  </conditionalFormatting>
  <conditionalFormatting sqref="L48:BU48">
    <cfRule type="expression" dxfId="174" priority="42" stopIfTrue="1">
      <formula>L$6=0</formula>
    </cfRule>
  </conditionalFormatting>
  <conditionalFormatting sqref="E50">
    <cfRule type="expression" dxfId="173" priority="41" stopIfTrue="1">
      <formula>E$6=0</formula>
    </cfRule>
  </conditionalFormatting>
  <conditionalFormatting sqref="J52:BU52">
    <cfRule type="expression" dxfId="172" priority="40" stopIfTrue="1">
      <formula>J$6=0</formula>
    </cfRule>
  </conditionalFormatting>
  <conditionalFormatting sqref="K52">
    <cfRule type="expression" dxfId="171" priority="39" stopIfTrue="1">
      <formula>K$6=0</formula>
    </cfRule>
  </conditionalFormatting>
  <conditionalFormatting sqref="L52:BU52">
    <cfRule type="expression" dxfId="170" priority="38" stopIfTrue="1">
      <formula>L$6=0</formula>
    </cfRule>
  </conditionalFormatting>
  <conditionalFormatting sqref="J56:BU56">
    <cfRule type="expression" dxfId="169" priority="37" stopIfTrue="1">
      <formula>J$6=0</formula>
    </cfRule>
  </conditionalFormatting>
  <conditionalFormatting sqref="K56">
    <cfRule type="expression" dxfId="168" priority="36" stopIfTrue="1">
      <formula>K$6=0</formula>
    </cfRule>
  </conditionalFormatting>
  <conditionalFormatting sqref="L56:BU56">
    <cfRule type="expression" dxfId="167" priority="35" stopIfTrue="1">
      <formula>L$6=0</formula>
    </cfRule>
  </conditionalFormatting>
  <conditionalFormatting sqref="E54">
    <cfRule type="expression" dxfId="166" priority="34" stopIfTrue="1">
      <formula>E$6=0</formula>
    </cfRule>
  </conditionalFormatting>
  <conditionalFormatting sqref="E58">
    <cfRule type="expression" dxfId="165" priority="33" stopIfTrue="1">
      <formula>E$6=0</formula>
    </cfRule>
  </conditionalFormatting>
  <conditionalFormatting sqref="I69">
    <cfRule type="cellIs" dxfId="164" priority="32" operator="notEqual">
      <formula>0</formula>
    </cfRule>
  </conditionalFormatting>
  <conditionalFormatting sqref="K44:AH44 AK44:BU44">
    <cfRule type="expression" dxfId="163" priority="14" stopIfTrue="1">
      <formula>K$6=0</formula>
    </cfRule>
  </conditionalFormatting>
  <conditionalFormatting sqref="G14">
    <cfRule type="cellIs" dxfId="162" priority="15" operator="notEqual">
      <formula>0</formula>
    </cfRule>
  </conditionalFormatting>
  <conditionalFormatting sqref="K44:AH44 AK44:BU44">
    <cfRule type="expression" dxfId="161" priority="13" stopIfTrue="1">
      <formula>K$6=0</formula>
    </cfRule>
  </conditionalFormatting>
  <conditionalFormatting sqref="G45">
    <cfRule type="cellIs" dxfId="160" priority="12" operator="notEqual">
      <formula>0</formula>
    </cfRule>
  </conditionalFormatting>
  <conditionalFormatting sqref="D3">
    <cfRule type="cellIs" dxfId="159" priority="11" operator="notEqual">
      <formula>0</formula>
    </cfRule>
  </conditionalFormatting>
  <conditionalFormatting sqref="AQ13:BU13">
    <cfRule type="expression" dxfId="158" priority="10" stopIfTrue="1">
      <formula>AQ$6=0</formula>
    </cfRule>
  </conditionalFormatting>
  <conditionalFormatting sqref="AQ13:BU13">
    <cfRule type="expression" dxfId="157" priority="9" stopIfTrue="1">
      <formula>AQ$6=0</formula>
    </cfRule>
  </conditionalFormatting>
  <conditionalFormatting sqref="J13:BU13">
    <cfRule type="expression" dxfId="156" priority="8" stopIfTrue="1">
      <formula>J$6=0</formula>
    </cfRule>
  </conditionalFormatting>
  <conditionalFormatting sqref="J13:BU13">
    <cfRule type="expression" dxfId="155" priority="7" stopIfTrue="1">
      <formula>J$6=0</formula>
    </cfRule>
  </conditionalFormatting>
  <conditionalFormatting sqref="AJ44">
    <cfRule type="expression" dxfId="154" priority="6" stopIfTrue="1">
      <formula>AJ$6=0</formula>
    </cfRule>
  </conditionalFormatting>
  <conditionalFormatting sqref="AJ44">
    <cfRule type="expression" dxfId="153" priority="5" stopIfTrue="1">
      <formula>AJ$6=0</formula>
    </cfRule>
  </conditionalFormatting>
  <conditionalFormatting sqref="AI44">
    <cfRule type="expression" dxfId="152" priority="4" stopIfTrue="1">
      <formula>AI$6=0</formula>
    </cfRule>
  </conditionalFormatting>
  <conditionalFormatting sqref="AI44">
    <cfRule type="expression" dxfId="151" priority="3" stopIfTrue="1">
      <formula>AI$6=0</formula>
    </cfRule>
  </conditionalFormatting>
  <conditionalFormatting sqref="J44:BU44">
    <cfRule type="expression" dxfId="150" priority="2" stopIfTrue="1">
      <formula>J$6=0</formula>
    </cfRule>
  </conditionalFormatting>
  <conditionalFormatting sqref="J44:BU44">
    <cfRule type="expression" dxfId="149" priority="1" stopIfTrue="1">
      <formula>J$6=0</formula>
    </cfRule>
  </conditionalFormatting>
  <dataValidations count="2">
    <dataValidation type="list" allowBlank="1" showInputMessage="1" showErrorMessage="1" sqref="E26 E22 E18 E56 E52 E48" xr:uid="{00000000-0002-0000-0E00-000000000000}">
      <formula1>Satz_MwSt</formula1>
    </dataValidation>
    <dataValidation type="decimal" operator="lessThanOrEqual" allowBlank="1" showInputMessage="1" showErrorMessage="1" errorTitle="Achtung" error="Negative Werte eingeben !" sqref="J13:BU13 J44:BU44" xr:uid="{DB3E2BA9-4D13-4521-8586-C930CA08DA1E}">
      <formula1>0</formula1>
    </dataValidation>
  </dataValidations>
  <hyperlinks>
    <hyperlink ref="E2" location="Index!A1" display="Zum Inhaltsverzeichnis" xr:uid="{00000000-0004-0000-0E00-000000000000}"/>
    <hyperlink ref="E3" location="Fehlerkontrolle" display="Zur Fehleranalyse" xr:uid="{00000000-0004-0000-0E00-000001000000}"/>
  </hyperlinks>
  <pageMargins left="0.7" right="0.7" top="0.78740157499999996" bottom="0.78740157499999996"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IFS">
    <tabColor rgb="FFFFFF00"/>
  </sheetPr>
  <dimension ref="A1:NE156"/>
  <sheetViews>
    <sheetView showGridLines="0" zoomScale="115" zoomScaleNormal="115" workbookViewId="0">
      <pane xSplit="9" ySplit="6" topLeftCell="J7" activePane="bottomRight" state="frozenSplit"/>
      <selection pane="topRight" activeCell="J1" sqref="J1"/>
      <selection pane="bottomLeft" activeCell="A8" sqref="A8"/>
      <selection pane="bottomRight" activeCell="J7" sqref="J7"/>
    </sheetView>
  </sheetViews>
  <sheetFormatPr baseColWidth="10" defaultColWidth="0" defaultRowHeight="12.75" outlineLevelRow="2"/>
  <cols>
    <col min="1" max="2" width="4.140625" style="123" customWidth="1"/>
    <col min="3" max="3" width="51.7109375" style="123" customWidth="1"/>
    <col min="4" max="4" width="13" style="123" customWidth="1"/>
    <col min="5" max="5" width="12.28515625" style="123" customWidth="1"/>
    <col min="6" max="6" width="9.140625" style="123" customWidth="1"/>
    <col min="7" max="7" width="14.5703125" style="123" customWidth="1"/>
    <col min="8" max="8" width="9.85546875" style="123" customWidth="1"/>
    <col min="9" max="9" width="13" style="123" customWidth="1"/>
    <col min="10" max="73" width="11.42578125" style="123" customWidth="1"/>
    <col min="74" max="369" width="0" style="123" hidden="1" customWidth="1"/>
    <col min="370" max="16384" width="11.42578125" style="123" hidden="1"/>
  </cols>
  <sheetData>
    <row r="1" spans="1:73" ht="20.25">
      <c r="A1" s="42" t="s">
        <v>596</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row>
    <row r="2" spans="1:73" ht="17.25" customHeight="1">
      <c r="A2" s="135"/>
      <c r="B2" s="135"/>
      <c r="C2" s="253" t="str">
        <f>Timing!C2</f>
        <v>Modell: Fiktive 5 Jahres-Finanzplanung</v>
      </c>
      <c r="D2" s="253"/>
      <c r="E2" s="260" t="s">
        <v>180</v>
      </c>
      <c r="F2" s="135"/>
      <c r="G2" s="135"/>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row>
    <row r="3" spans="1:73" ht="17.25" customHeight="1">
      <c r="A3" s="135"/>
      <c r="B3" s="135"/>
      <c r="C3" s="253" t="s">
        <v>745</v>
      </c>
      <c r="D3" s="48">
        <v>0</v>
      </c>
      <c r="E3" s="260" t="s">
        <v>181</v>
      </c>
      <c r="F3" s="135"/>
      <c r="G3" s="261"/>
      <c r="H3" s="261"/>
      <c r="I3" s="257"/>
      <c r="J3" s="262"/>
      <c r="K3" s="227"/>
      <c r="L3" s="262"/>
      <c r="M3" s="227"/>
      <c r="N3" s="262"/>
      <c r="O3" s="227"/>
      <c r="P3" s="262"/>
      <c r="Q3" s="227"/>
      <c r="R3" s="262"/>
      <c r="S3" s="227"/>
      <c r="T3" s="262"/>
      <c r="U3" s="227"/>
      <c r="V3" s="262"/>
      <c r="W3" s="227"/>
      <c r="X3" s="262"/>
      <c r="Y3" s="227"/>
      <c r="Z3" s="262"/>
      <c r="AA3" s="227"/>
      <c r="AB3" s="262"/>
      <c r="AC3" s="227"/>
      <c r="AD3" s="262"/>
      <c r="AE3" s="227"/>
      <c r="AF3" s="262"/>
      <c r="AG3" s="227"/>
      <c r="AH3" s="262"/>
      <c r="AI3" s="227"/>
      <c r="AJ3" s="262"/>
      <c r="AK3" s="227"/>
      <c r="AL3" s="262"/>
      <c r="AM3" s="227"/>
      <c r="AN3" s="262"/>
      <c r="AO3" s="227"/>
      <c r="AP3" s="262"/>
      <c r="AQ3" s="227"/>
      <c r="AR3" s="262"/>
      <c r="AS3" s="227"/>
      <c r="AT3" s="262"/>
      <c r="AU3" s="227"/>
      <c r="AV3" s="262"/>
      <c r="AW3" s="227"/>
      <c r="AX3" s="262"/>
      <c r="AY3" s="227"/>
      <c r="AZ3" s="262"/>
      <c r="BA3" s="227"/>
      <c r="BB3" s="262"/>
      <c r="BC3" s="227"/>
      <c r="BD3" s="262"/>
      <c r="BE3" s="227"/>
      <c r="BF3" s="262"/>
      <c r="BG3" s="227"/>
      <c r="BH3" s="262"/>
      <c r="BI3" s="227"/>
      <c r="BJ3" s="262"/>
      <c r="BK3" s="227"/>
      <c r="BL3" s="262"/>
      <c r="BM3" s="262"/>
      <c r="BN3" s="262"/>
      <c r="BO3" s="262"/>
      <c r="BP3" s="262"/>
      <c r="BQ3" s="262"/>
      <c r="BR3" s="262"/>
      <c r="BS3" s="262"/>
      <c r="BT3" s="262"/>
      <c r="BU3" s="262"/>
    </row>
    <row r="4" spans="1:73" ht="17.25" customHeight="1">
      <c r="A4" s="135"/>
      <c r="B4" s="254"/>
      <c r="C4" s="255" t="s">
        <v>118</v>
      </c>
      <c r="D4" s="258"/>
      <c r="E4" s="258"/>
      <c r="F4" s="258"/>
      <c r="G4" s="259"/>
      <c r="H4" s="257"/>
      <c r="I4" s="257"/>
      <c r="J4" s="369">
        <v>44621</v>
      </c>
      <c r="K4" s="369">
        <v>44652</v>
      </c>
      <c r="L4" s="369">
        <v>44682</v>
      </c>
      <c r="M4" s="369">
        <v>44713</v>
      </c>
      <c r="N4" s="369">
        <v>44743</v>
      </c>
      <c r="O4" s="369">
        <v>44774</v>
      </c>
      <c r="P4" s="369">
        <v>44805</v>
      </c>
      <c r="Q4" s="369">
        <v>44835</v>
      </c>
      <c r="R4" s="369">
        <v>44866</v>
      </c>
      <c r="S4" s="369">
        <v>44896</v>
      </c>
      <c r="T4" s="369">
        <v>44927</v>
      </c>
      <c r="U4" s="369">
        <v>44958</v>
      </c>
      <c r="V4" s="369">
        <v>44986</v>
      </c>
      <c r="W4" s="369">
        <v>45017</v>
      </c>
      <c r="X4" s="369">
        <v>45047</v>
      </c>
      <c r="Y4" s="369">
        <v>45078</v>
      </c>
      <c r="Z4" s="369">
        <v>45108</v>
      </c>
      <c r="AA4" s="369">
        <v>45139</v>
      </c>
      <c r="AB4" s="369">
        <v>45170</v>
      </c>
      <c r="AC4" s="369">
        <v>45200</v>
      </c>
      <c r="AD4" s="369">
        <v>45231</v>
      </c>
      <c r="AE4" s="369">
        <v>45261</v>
      </c>
      <c r="AF4" s="369">
        <v>45292</v>
      </c>
      <c r="AG4" s="369">
        <v>45323</v>
      </c>
      <c r="AH4" s="369">
        <v>45352</v>
      </c>
      <c r="AI4" s="369">
        <v>45383</v>
      </c>
      <c r="AJ4" s="369">
        <v>45413</v>
      </c>
      <c r="AK4" s="369">
        <v>45444</v>
      </c>
      <c r="AL4" s="369">
        <v>45474</v>
      </c>
      <c r="AM4" s="369">
        <v>45505</v>
      </c>
      <c r="AN4" s="369">
        <v>45536</v>
      </c>
      <c r="AO4" s="369">
        <v>45566</v>
      </c>
      <c r="AP4" s="369">
        <v>45597</v>
      </c>
      <c r="AQ4" s="369">
        <v>45627</v>
      </c>
      <c r="AR4" s="369">
        <v>45658</v>
      </c>
      <c r="AS4" s="369">
        <v>45689</v>
      </c>
      <c r="AT4" s="369">
        <v>45717</v>
      </c>
      <c r="AU4" s="369">
        <v>45748</v>
      </c>
      <c r="AV4" s="369">
        <v>45778</v>
      </c>
      <c r="AW4" s="369">
        <v>45809</v>
      </c>
      <c r="AX4" s="369">
        <v>45839</v>
      </c>
      <c r="AY4" s="369">
        <v>45870</v>
      </c>
      <c r="AZ4" s="369">
        <v>45901</v>
      </c>
      <c r="BA4" s="369">
        <v>45931</v>
      </c>
      <c r="BB4" s="369">
        <v>45962</v>
      </c>
      <c r="BC4" s="369">
        <v>45992</v>
      </c>
      <c r="BD4" s="369">
        <v>46023</v>
      </c>
      <c r="BE4" s="369">
        <v>46054</v>
      </c>
      <c r="BF4" s="369">
        <v>46082</v>
      </c>
      <c r="BG4" s="369">
        <v>46113</v>
      </c>
      <c r="BH4" s="369">
        <v>46143</v>
      </c>
      <c r="BI4" s="369">
        <v>46174</v>
      </c>
      <c r="BJ4" s="369">
        <v>46204</v>
      </c>
      <c r="BK4" s="369">
        <v>46235</v>
      </c>
      <c r="BL4" s="369">
        <v>46266</v>
      </c>
      <c r="BM4" s="369">
        <v>46296</v>
      </c>
      <c r="BN4" s="369">
        <v>46327</v>
      </c>
      <c r="BO4" s="369">
        <v>46357</v>
      </c>
      <c r="BP4" s="369">
        <v>46388</v>
      </c>
      <c r="BQ4" s="369">
        <v>46419</v>
      </c>
      <c r="BR4" s="369">
        <v>46447</v>
      </c>
      <c r="BS4" s="369">
        <v>46478</v>
      </c>
      <c r="BT4" s="369">
        <v>46508</v>
      </c>
      <c r="BU4" s="369">
        <v>46539</v>
      </c>
    </row>
    <row r="5" spans="1:73" ht="17.25" customHeight="1">
      <c r="A5" s="135"/>
      <c r="B5" s="135"/>
      <c r="C5" s="255" t="s">
        <v>119</v>
      </c>
      <c r="D5" s="81" t="s">
        <v>120</v>
      </c>
      <c r="E5" s="11" t="s">
        <v>121</v>
      </c>
      <c r="F5" s="258"/>
      <c r="G5" s="259"/>
      <c r="H5" s="257"/>
      <c r="I5" s="86">
        <v>44620</v>
      </c>
      <c r="J5" s="370">
        <v>44651</v>
      </c>
      <c r="K5" s="370">
        <v>44681</v>
      </c>
      <c r="L5" s="370">
        <v>44712</v>
      </c>
      <c r="M5" s="370">
        <v>44742</v>
      </c>
      <c r="N5" s="370">
        <v>44773</v>
      </c>
      <c r="O5" s="370">
        <v>44804</v>
      </c>
      <c r="P5" s="370">
        <v>44834</v>
      </c>
      <c r="Q5" s="370">
        <v>44865</v>
      </c>
      <c r="R5" s="370">
        <v>44895</v>
      </c>
      <c r="S5" s="370">
        <v>44926</v>
      </c>
      <c r="T5" s="370">
        <v>44957</v>
      </c>
      <c r="U5" s="370">
        <v>44985</v>
      </c>
      <c r="V5" s="370">
        <v>45016</v>
      </c>
      <c r="W5" s="370">
        <v>45046</v>
      </c>
      <c r="X5" s="370">
        <v>45077</v>
      </c>
      <c r="Y5" s="370">
        <v>45107</v>
      </c>
      <c r="Z5" s="370">
        <v>45138</v>
      </c>
      <c r="AA5" s="370">
        <v>45169</v>
      </c>
      <c r="AB5" s="370">
        <v>45199</v>
      </c>
      <c r="AC5" s="370">
        <v>45230</v>
      </c>
      <c r="AD5" s="370">
        <v>45260</v>
      </c>
      <c r="AE5" s="370">
        <v>45291</v>
      </c>
      <c r="AF5" s="370">
        <v>45322</v>
      </c>
      <c r="AG5" s="370">
        <v>45351</v>
      </c>
      <c r="AH5" s="370">
        <v>45382</v>
      </c>
      <c r="AI5" s="370">
        <v>45412</v>
      </c>
      <c r="AJ5" s="370">
        <v>45443</v>
      </c>
      <c r="AK5" s="370">
        <v>45473</v>
      </c>
      <c r="AL5" s="370">
        <v>45504</v>
      </c>
      <c r="AM5" s="370">
        <v>45535</v>
      </c>
      <c r="AN5" s="370">
        <v>45565</v>
      </c>
      <c r="AO5" s="370">
        <v>45596</v>
      </c>
      <c r="AP5" s="370">
        <v>45626</v>
      </c>
      <c r="AQ5" s="370">
        <v>45657</v>
      </c>
      <c r="AR5" s="370">
        <v>45688</v>
      </c>
      <c r="AS5" s="370">
        <v>45716</v>
      </c>
      <c r="AT5" s="370">
        <v>45747</v>
      </c>
      <c r="AU5" s="370">
        <v>45777</v>
      </c>
      <c r="AV5" s="370">
        <v>45808</v>
      </c>
      <c r="AW5" s="370">
        <v>45838</v>
      </c>
      <c r="AX5" s="370">
        <v>45869</v>
      </c>
      <c r="AY5" s="370">
        <v>45900</v>
      </c>
      <c r="AZ5" s="370">
        <v>45930</v>
      </c>
      <c r="BA5" s="370">
        <v>45961</v>
      </c>
      <c r="BB5" s="370">
        <v>45991</v>
      </c>
      <c r="BC5" s="370">
        <v>46022</v>
      </c>
      <c r="BD5" s="370">
        <v>46053</v>
      </c>
      <c r="BE5" s="370">
        <v>46081</v>
      </c>
      <c r="BF5" s="370">
        <v>46112</v>
      </c>
      <c r="BG5" s="370">
        <v>46142</v>
      </c>
      <c r="BH5" s="370">
        <v>46173</v>
      </c>
      <c r="BI5" s="370">
        <v>46203</v>
      </c>
      <c r="BJ5" s="370">
        <v>46234</v>
      </c>
      <c r="BK5" s="370">
        <v>46265</v>
      </c>
      <c r="BL5" s="370">
        <v>46295</v>
      </c>
      <c r="BM5" s="370">
        <v>46326</v>
      </c>
      <c r="BN5" s="370">
        <v>46356</v>
      </c>
      <c r="BO5" s="370">
        <v>46387</v>
      </c>
      <c r="BP5" s="370">
        <v>46418</v>
      </c>
      <c r="BQ5" s="370">
        <v>46446</v>
      </c>
      <c r="BR5" s="370">
        <v>46477</v>
      </c>
      <c r="BS5" s="370">
        <v>46507</v>
      </c>
      <c r="BT5" s="370">
        <v>46538</v>
      </c>
      <c r="BU5" s="370">
        <v>46568</v>
      </c>
    </row>
    <row r="6" spans="1:73" ht="17.25" customHeight="1">
      <c r="A6" s="256"/>
      <c r="B6" s="256"/>
      <c r="C6" s="257" t="s">
        <v>223</v>
      </c>
      <c r="D6" s="371">
        <v>44621</v>
      </c>
      <c r="E6" s="371">
        <v>46387</v>
      </c>
      <c r="F6" s="257"/>
      <c r="G6" s="259"/>
      <c r="H6" s="257"/>
      <c r="I6" s="88">
        <v>58</v>
      </c>
      <c r="J6" s="30">
        <v>1</v>
      </c>
      <c r="K6" s="30">
        <v>1</v>
      </c>
      <c r="L6" s="30">
        <v>1</v>
      </c>
      <c r="M6" s="30">
        <v>1</v>
      </c>
      <c r="N6" s="30">
        <v>1</v>
      </c>
      <c r="O6" s="30">
        <v>1</v>
      </c>
      <c r="P6" s="30">
        <v>1</v>
      </c>
      <c r="Q6" s="30">
        <v>1</v>
      </c>
      <c r="R6" s="30">
        <v>1</v>
      </c>
      <c r="S6" s="30">
        <v>1</v>
      </c>
      <c r="T6" s="30">
        <v>1</v>
      </c>
      <c r="U6" s="30">
        <v>1</v>
      </c>
      <c r="V6" s="30">
        <v>1</v>
      </c>
      <c r="W6" s="30">
        <v>1</v>
      </c>
      <c r="X6" s="30">
        <v>1</v>
      </c>
      <c r="Y6" s="30">
        <v>1</v>
      </c>
      <c r="Z6" s="30">
        <v>1</v>
      </c>
      <c r="AA6" s="30">
        <v>1</v>
      </c>
      <c r="AB6" s="30">
        <v>1</v>
      </c>
      <c r="AC6" s="30">
        <v>1</v>
      </c>
      <c r="AD6" s="30">
        <v>1</v>
      </c>
      <c r="AE6" s="30">
        <v>1</v>
      </c>
      <c r="AF6" s="30">
        <v>1</v>
      </c>
      <c r="AG6" s="30">
        <v>1</v>
      </c>
      <c r="AH6" s="30">
        <v>1</v>
      </c>
      <c r="AI6" s="30">
        <v>1</v>
      </c>
      <c r="AJ6" s="30">
        <v>1</v>
      </c>
      <c r="AK6" s="30">
        <v>1</v>
      </c>
      <c r="AL6" s="30">
        <v>1</v>
      </c>
      <c r="AM6" s="30">
        <v>1</v>
      </c>
      <c r="AN6" s="30">
        <v>1</v>
      </c>
      <c r="AO6" s="30">
        <v>1</v>
      </c>
      <c r="AP6" s="30">
        <v>1</v>
      </c>
      <c r="AQ6" s="30">
        <v>1</v>
      </c>
      <c r="AR6" s="30">
        <v>1</v>
      </c>
      <c r="AS6" s="30">
        <v>1</v>
      </c>
      <c r="AT6" s="30">
        <v>1</v>
      </c>
      <c r="AU6" s="30">
        <v>1</v>
      </c>
      <c r="AV6" s="30">
        <v>1</v>
      </c>
      <c r="AW6" s="30">
        <v>1</v>
      </c>
      <c r="AX6" s="30">
        <v>1</v>
      </c>
      <c r="AY6" s="30">
        <v>1</v>
      </c>
      <c r="AZ6" s="30">
        <v>1</v>
      </c>
      <c r="BA6" s="30">
        <v>1</v>
      </c>
      <c r="BB6" s="30">
        <v>1</v>
      </c>
      <c r="BC6" s="30">
        <v>1</v>
      </c>
      <c r="BD6" s="30">
        <v>1</v>
      </c>
      <c r="BE6" s="30">
        <v>1</v>
      </c>
      <c r="BF6" s="30">
        <v>1</v>
      </c>
      <c r="BG6" s="30">
        <v>1</v>
      </c>
      <c r="BH6" s="30">
        <v>1</v>
      </c>
      <c r="BI6" s="30">
        <v>1</v>
      </c>
      <c r="BJ6" s="30">
        <v>1</v>
      </c>
      <c r="BK6" s="30">
        <v>1</v>
      </c>
      <c r="BL6" s="30">
        <v>1</v>
      </c>
      <c r="BM6" s="30">
        <v>1</v>
      </c>
      <c r="BN6" s="30">
        <v>1</v>
      </c>
      <c r="BO6" s="30">
        <v>1</v>
      </c>
      <c r="BP6" s="30">
        <v>0</v>
      </c>
      <c r="BQ6" s="30">
        <v>0</v>
      </c>
      <c r="BR6" s="30">
        <v>0</v>
      </c>
      <c r="BS6" s="30">
        <v>0</v>
      </c>
      <c r="BT6" s="30">
        <v>0</v>
      </c>
      <c r="BU6" s="30">
        <v>0</v>
      </c>
    </row>
    <row r="7" spans="1:73">
      <c r="A7" s="132"/>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row>
    <row r="8" spans="1:73" s="199" customFormat="1">
      <c r="A8" s="132"/>
      <c r="B8" s="132"/>
      <c r="C8" s="132"/>
      <c r="D8" s="132"/>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row>
    <row r="9" spans="1:73" ht="24" thickBot="1">
      <c r="A9" s="158"/>
      <c r="B9" s="158"/>
      <c r="C9" s="158" t="s">
        <v>164</v>
      </c>
      <c r="D9" s="391" t="s">
        <v>809</v>
      </c>
      <c r="E9" s="158"/>
      <c r="F9" s="158"/>
      <c r="G9" s="158"/>
      <c r="H9" s="158"/>
      <c r="I9" s="158"/>
      <c r="J9" s="158"/>
      <c r="K9" s="158"/>
      <c r="L9" s="158"/>
      <c r="M9" s="158"/>
      <c r="N9" s="158"/>
      <c r="O9" s="158"/>
      <c r="P9" s="158"/>
      <c r="Q9" s="158"/>
      <c r="R9" s="158"/>
      <c r="S9" s="158"/>
      <c r="T9" s="158"/>
      <c r="U9" s="158"/>
      <c r="V9" s="158"/>
      <c r="W9" s="158"/>
      <c r="X9" s="158"/>
      <c r="Y9" s="158"/>
      <c r="Z9" s="158"/>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row>
    <row r="10" spans="1:73" ht="10.5" customHeight="1" outlineLevel="1">
      <c r="A10" s="37"/>
      <c r="B10" s="37"/>
      <c r="C10" s="132"/>
      <c r="D10" s="392"/>
      <c r="E10" s="3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37"/>
      <c r="AQ10" s="37"/>
      <c r="AR10" s="37"/>
      <c r="AS10" s="37"/>
      <c r="AT10" s="37"/>
      <c r="AU10" s="37"/>
      <c r="AV10" s="37"/>
      <c r="AW10" s="37"/>
      <c r="AX10" s="37"/>
      <c r="AY10" s="37"/>
      <c r="AZ10" s="37"/>
      <c r="BA10" s="37"/>
      <c r="BB10" s="37"/>
      <c r="BC10" s="37"/>
      <c r="BD10" s="37"/>
      <c r="BE10" s="37"/>
      <c r="BF10" s="37"/>
      <c r="BG10" s="37"/>
      <c r="BH10" s="37"/>
      <c r="BI10" s="37"/>
      <c r="BJ10" s="37"/>
      <c r="BK10" s="37"/>
      <c r="BL10" s="37"/>
      <c r="BM10" s="37"/>
      <c r="BN10" s="37"/>
      <c r="BO10" s="37"/>
      <c r="BP10" s="37"/>
      <c r="BQ10" s="37"/>
      <c r="BR10" s="37"/>
      <c r="BS10" s="37"/>
      <c r="BT10" s="37"/>
      <c r="BU10" s="37"/>
    </row>
    <row r="11" spans="1:73" ht="17.25" customHeight="1" outlineLevel="1">
      <c r="A11" s="132"/>
      <c r="B11" s="132"/>
      <c r="C11" s="123" t="s">
        <v>158</v>
      </c>
      <c r="E11" s="199"/>
      <c r="I11" s="90">
        <v>6215386.024936731</v>
      </c>
      <c r="J11" s="195">
        <v>16200</v>
      </c>
      <c r="K11" s="195">
        <v>46250</v>
      </c>
      <c r="L11" s="195">
        <v>22850</v>
      </c>
      <c r="M11" s="195">
        <v>17850</v>
      </c>
      <c r="N11" s="195">
        <v>15200</v>
      </c>
      <c r="O11" s="195">
        <v>59450</v>
      </c>
      <c r="P11" s="195">
        <v>86000</v>
      </c>
      <c r="Q11" s="195">
        <v>51000</v>
      </c>
      <c r="R11" s="195">
        <v>71000</v>
      </c>
      <c r="S11" s="195">
        <v>76000</v>
      </c>
      <c r="T11" s="195">
        <v>91000</v>
      </c>
      <c r="U11" s="195">
        <v>92500</v>
      </c>
      <c r="V11" s="195">
        <v>95030</v>
      </c>
      <c r="W11" s="195">
        <v>96590.6</v>
      </c>
      <c r="X11" s="195">
        <v>98182.412000000011</v>
      </c>
      <c r="Y11" s="195">
        <v>99806.060240000006</v>
      </c>
      <c r="Z11" s="195">
        <v>101462.18144480001</v>
      </c>
      <c r="AA11" s="195">
        <v>103151.42507369601</v>
      </c>
      <c r="AB11" s="195">
        <v>104874.45357516993</v>
      </c>
      <c r="AC11" s="195">
        <v>105753.19811092163</v>
      </c>
      <c r="AD11" s="195">
        <v>106640.73009203085</v>
      </c>
      <c r="AE11" s="195">
        <v>107537.13739295116</v>
      </c>
      <c r="AF11" s="195">
        <v>108442.50876688067</v>
      </c>
      <c r="AG11" s="195">
        <v>109356.93385454947</v>
      </c>
      <c r="AH11" s="195">
        <v>110280.50319309496</v>
      </c>
      <c r="AI11" s="195">
        <v>111213.30822502592</v>
      </c>
      <c r="AJ11" s="195">
        <v>112155.44130727618</v>
      </c>
      <c r="AK11" s="195">
        <v>113106.99572034895</v>
      </c>
      <c r="AL11" s="195">
        <v>114068.06567755244</v>
      </c>
      <c r="AM11" s="195">
        <v>115038.74633432797</v>
      </c>
      <c r="AN11" s="195">
        <v>116019.13379767125</v>
      </c>
      <c r="AO11" s="195">
        <v>117009.32513564796</v>
      </c>
      <c r="AP11" s="195">
        <v>118009.41838700444</v>
      </c>
      <c r="AQ11" s="195">
        <v>119019.51257087447</v>
      </c>
      <c r="AR11" s="195">
        <v>120039.70769658322</v>
      </c>
      <c r="AS11" s="195">
        <v>121070.10477354906</v>
      </c>
      <c r="AT11" s="195">
        <v>122110.80582128455</v>
      </c>
      <c r="AU11" s="195">
        <v>123161.9138794974</v>
      </c>
      <c r="AV11" s="195">
        <v>124223.53301829238</v>
      </c>
      <c r="AW11" s="195">
        <v>125295.76834847531</v>
      </c>
      <c r="AX11" s="195">
        <v>126378.72603196006</v>
      </c>
      <c r="AY11" s="195">
        <v>127472.51329227966</v>
      </c>
      <c r="AZ11" s="195">
        <v>128577.23842520246</v>
      </c>
      <c r="BA11" s="195">
        <v>129693.01080945448</v>
      </c>
      <c r="BB11" s="195">
        <v>130819.94091754903</v>
      </c>
      <c r="BC11" s="195">
        <v>131958.1403267245</v>
      </c>
      <c r="BD11" s="195">
        <v>133107.72172999178</v>
      </c>
      <c r="BE11" s="195">
        <v>134268.79894729168</v>
      </c>
      <c r="BF11" s="195">
        <v>135441.48693676462</v>
      </c>
      <c r="BG11" s="195">
        <v>136625.90180613226</v>
      </c>
      <c r="BH11" s="195">
        <v>137822.16082419356</v>
      </c>
      <c r="BI11" s="195">
        <v>139030.38243243552</v>
      </c>
      <c r="BJ11" s="195">
        <v>140250.68625675986</v>
      </c>
      <c r="BK11" s="195">
        <v>141483.19311932748</v>
      </c>
      <c r="BL11" s="195">
        <v>142728.02505052072</v>
      </c>
      <c r="BM11" s="195">
        <v>143985.30530102595</v>
      </c>
      <c r="BN11" s="195">
        <v>145255.15835403622</v>
      </c>
      <c r="BO11" s="195">
        <v>146537.70993757655</v>
      </c>
      <c r="BP11" s="195">
        <v>0</v>
      </c>
      <c r="BQ11" s="195">
        <v>0</v>
      </c>
      <c r="BR11" s="195">
        <v>0</v>
      </c>
      <c r="BS11" s="195">
        <v>0</v>
      </c>
      <c r="BT11" s="195">
        <v>0</v>
      </c>
      <c r="BU11" s="195">
        <v>0</v>
      </c>
    </row>
    <row r="12" spans="1:73" s="199" customFormat="1" ht="17.25" customHeight="1" outlineLevel="1">
      <c r="A12" s="132"/>
      <c r="B12" s="132"/>
      <c r="C12" s="199" t="s">
        <v>597</v>
      </c>
      <c r="I12" s="90">
        <v>10480.656490636484</v>
      </c>
      <c r="J12" s="228">
        <v>-2000</v>
      </c>
      <c r="K12" s="228">
        <v>-2562.5</v>
      </c>
      <c r="L12" s="228">
        <v>-3510</v>
      </c>
      <c r="M12" s="228">
        <v>-750</v>
      </c>
      <c r="N12" s="228">
        <v>-397.5</v>
      </c>
      <c r="O12" s="228">
        <v>6637.5</v>
      </c>
      <c r="P12" s="228">
        <v>3982.5</v>
      </c>
      <c r="Q12" s="228">
        <v>-5250</v>
      </c>
      <c r="R12" s="228">
        <v>3000</v>
      </c>
      <c r="S12" s="228">
        <v>750</v>
      </c>
      <c r="T12" s="228">
        <v>2250</v>
      </c>
      <c r="U12" s="228">
        <v>225</v>
      </c>
      <c r="V12" s="228">
        <v>379.5</v>
      </c>
      <c r="W12" s="228">
        <v>234.09000000000015</v>
      </c>
      <c r="X12" s="228">
        <v>238.77180000000044</v>
      </c>
      <c r="Y12" s="228">
        <v>243.54723600000034</v>
      </c>
      <c r="Z12" s="228">
        <v>248.41818072000024</v>
      </c>
      <c r="AA12" s="228">
        <v>253.38654433440024</v>
      </c>
      <c r="AB12" s="228">
        <v>258.4542752210873</v>
      </c>
      <c r="AC12" s="228">
        <v>131.81168036275449</v>
      </c>
      <c r="AD12" s="228">
        <v>133.12979716638256</v>
      </c>
      <c r="AE12" s="228">
        <v>134.46109513804731</v>
      </c>
      <c r="AF12" s="228">
        <v>135.80570608942617</v>
      </c>
      <c r="AG12" s="228">
        <v>137.16376315032176</v>
      </c>
      <c r="AH12" s="228">
        <v>138.53540078182414</v>
      </c>
      <c r="AI12" s="228">
        <v>139.92075478964034</v>
      </c>
      <c r="AJ12" s="228">
        <v>141.31996233754035</v>
      </c>
      <c r="AK12" s="228">
        <v>142.733161960914</v>
      </c>
      <c r="AL12" s="228">
        <v>144.16049358052624</v>
      </c>
      <c r="AM12" s="228">
        <v>145.60209851632681</v>
      </c>
      <c r="AN12" s="228">
        <v>147.05811950149291</v>
      </c>
      <c r="AO12" s="228">
        <v>148.52870069650817</v>
      </c>
      <c r="AP12" s="228">
        <v>150.01398770347078</v>
      </c>
      <c r="AQ12" s="228">
        <v>151.51412758050719</v>
      </c>
      <c r="AR12" s="228">
        <v>153.0292688563095</v>
      </c>
      <c r="AS12" s="228">
        <v>154.55956154487649</v>
      </c>
      <c r="AT12" s="228">
        <v>156.10515716032387</v>
      </c>
      <c r="AU12" s="228">
        <v>157.66620873192733</v>
      </c>
      <c r="AV12" s="228">
        <v>159.24287081924558</v>
      </c>
      <c r="AW12" s="228">
        <v>160.83529952743993</v>
      </c>
      <c r="AX12" s="228">
        <v>162.44365252271382</v>
      </c>
      <c r="AY12" s="228">
        <v>164.06808904794161</v>
      </c>
      <c r="AZ12" s="228">
        <v>165.70876993841739</v>
      </c>
      <c r="BA12" s="228">
        <v>167.36585763780386</v>
      </c>
      <c r="BB12" s="228">
        <v>169.0395162141831</v>
      </c>
      <c r="BC12" s="228">
        <v>170.72991137632198</v>
      </c>
      <c r="BD12" s="228">
        <v>172.43721049009037</v>
      </c>
      <c r="BE12" s="228">
        <v>174.16158259498479</v>
      </c>
      <c r="BF12" s="228">
        <v>175.90319842093959</v>
      </c>
      <c r="BG12" s="228">
        <v>177.66223040514524</v>
      </c>
      <c r="BH12" s="228">
        <v>179.43885270919782</v>
      </c>
      <c r="BI12" s="228">
        <v>181.23324123629209</v>
      </c>
      <c r="BJ12" s="228">
        <v>183.04557364865104</v>
      </c>
      <c r="BK12" s="228">
        <v>184.87602938514465</v>
      </c>
      <c r="BL12" s="228">
        <v>186.72478967898496</v>
      </c>
      <c r="BM12" s="228">
        <v>188.59203757578507</v>
      </c>
      <c r="BN12" s="228">
        <v>190.47795795154161</v>
      </c>
      <c r="BO12" s="228">
        <v>192.38273753105022</v>
      </c>
      <c r="BP12" s="228">
        <v>0</v>
      </c>
      <c r="BQ12" s="228">
        <v>0</v>
      </c>
      <c r="BR12" s="228">
        <v>0</v>
      </c>
      <c r="BS12" s="228">
        <v>0</v>
      </c>
      <c r="BT12" s="228">
        <v>0</v>
      </c>
      <c r="BU12" s="228">
        <v>0</v>
      </c>
    </row>
    <row r="13" spans="1:73" ht="17.25" customHeight="1" outlineLevel="1">
      <c r="A13" s="132"/>
      <c r="B13" s="132"/>
      <c r="C13" s="123" t="s">
        <v>598</v>
      </c>
      <c r="E13" s="199"/>
      <c r="F13" s="199"/>
      <c r="G13" s="199"/>
      <c r="I13" s="90">
        <v>32554</v>
      </c>
      <c r="J13" s="244"/>
      <c r="K13" s="244"/>
      <c r="L13" s="244"/>
      <c r="M13" s="244"/>
      <c r="N13" s="244"/>
      <c r="O13" s="244"/>
      <c r="P13" s="244"/>
      <c r="Q13" s="244"/>
      <c r="R13" s="244"/>
      <c r="S13" s="244"/>
      <c r="T13" s="244"/>
      <c r="U13" s="244"/>
      <c r="V13" s="244"/>
      <c r="W13" s="244"/>
      <c r="X13" s="244"/>
      <c r="Y13" s="244"/>
      <c r="Z13" s="244"/>
      <c r="AA13" s="244"/>
      <c r="AB13" s="244"/>
      <c r="AC13" s="244"/>
      <c r="AD13" s="244"/>
      <c r="AE13" s="244"/>
      <c r="AF13" s="244">
        <v>12632</v>
      </c>
      <c r="AG13" s="244"/>
      <c r="AH13" s="244"/>
      <c r="AI13" s="244"/>
      <c r="AJ13" s="244"/>
      <c r="AK13" s="244"/>
      <c r="AL13" s="244"/>
      <c r="AM13" s="244"/>
      <c r="AN13" s="244"/>
      <c r="AO13" s="244"/>
      <c r="AP13" s="244"/>
      <c r="AQ13" s="244">
        <v>9512</v>
      </c>
      <c r="AR13" s="244"/>
      <c r="AS13" s="244"/>
      <c r="AT13" s="244"/>
      <c r="AU13" s="244"/>
      <c r="AV13" s="244"/>
      <c r="AW13" s="244"/>
      <c r="AX13" s="244">
        <v>3255</v>
      </c>
      <c r="AY13" s="244"/>
      <c r="AZ13" s="244"/>
      <c r="BA13" s="244"/>
      <c r="BB13" s="244"/>
      <c r="BC13" s="244"/>
      <c r="BD13" s="244"/>
      <c r="BE13" s="244"/>
      <c r="BF13" s="244"/>
      <c r="BG13" s="244"/>
      <c r="BH13" s="244"/>
      <c r="BI13" s="244"/>
      <c r="BJ13" s="244"/>
      <c r="BK13" s="244"/>
      <c r="BL13" s="244">
        <v>7155</v>
      </c>
      <c r="BM13" s="244"/>
      <c r="BN13" s="244"/>
      <c r="BO13" s="244"/>
      <c r="BP13" s="244"/>
      <c r="BQ13" s="244"/>
      <c r="BR13" s="244"/>
      <c r="BS13" s="244"/>
      <c r="BT13" s="244"/>
      <c r="BU13" s="244"/>
    </row>
    <row r="14" spans="1:73" ht="17.25" customHeight="1" outlineLevel="1">
      <c r="A14" s="132"/>
      <c r="B14" s="132"/>
      <c r="C14" s="144" t="s">
        <v>599</v>
      </c>
      <c r="D14" s="145"/>
      <c r="E14" s="145"/>
      <c r="F14" s="145"/>
      <c r="G14" s="145"/>
      <c r="H14" s="145"/>
      <c r="I14" s="90">
        <v>6258420.681427368</v>
      </c>
      <c r="J14" s="393">
        <v>14200</v>
      </c>
      <c r="K14" s="393">
        <v>43687.5</v>
      </c>
      <c r="L14" s="393">
        <v>19340</v>
      </c>
      <c r="M14" s="393">
        <v>17100</v>
      </c>
      <c r="N14" s="393">
        <v>14802.5</v>
      </c>
      <c r="O14" s="393">
        <v>66087.5</v>
      </c>
      <c r="P14" s="393">
        <v>89982.5</v>
      </c>
      <c r="Q14" s="393">
        <v>45750</v>
      </c>
      <c r="R14" s="393">
        <v>74000</v>
      </c>
      <c r="S14" s="393">
        <v>76750</v>
      </c>
      <c r="T14" s="393">
        <v>93250</v>
      </c>
      <c r="U14" s="393">
        <v>92725</v>
      </c>
      <c r="V14" s="393">
        <v>95409.5</v>
      </c>
      <c r="W14" s="393">
        <v>96824.69</v>
      </c>
      <c r="X14" s="393">
        <v>98421.183800000013</v>
      </c>
      <c r="Y14" s="393">
        <v>100049.607476</v>
      </c>
      <c r="Z14" s="393">
        <v>101710.59962552</v>
      </c>
      <c r="AA14" s="393">
        <v>103404.81161803041</v>
      </c>
      <c r="AB14" s="393">
        <v>105132.90785039101</v>
      </c>
      <c r="AC14" s="393">
        <v>105885.00979128438</v>
      </c>
      <c r="AD14" s="393">
        <v>106773.85988919724</v>
      </c>
      <c r="AE14" s="393">
        <v>107671.59848808921</v>
      </c>
      <c r="AF14" s="393">
        <v>121210.31447297009</v>
      </c>
      <c r="AG14" s="393">
        <v>109494.09761769979</v>
      </c>
      <c r="AH14" s="393">
        <v>110419.03859387679</v>
      </c>
      <c r="AI14" s="393">
        <v>111353.22897981555</v>
      </c>
      <c r="AJ14" s="393">
        <v>112296.76126961372</v>
      </c>
      <c r="AK14" s="393">
        <v>113249.72888230986</v>
      </c>
      <c r="AL14" s="393">
        <v>114212.22617113296</v>
      </c>
      <c r="AM14" s="393">
        <v>115184.3484328443</v>
      </c>
      <c r="AN14" s="393">
        <v>116166.19191717275</v>
      </c>
      <c r="AO14" s="393">
        <v>117157.85383634447</v>
      </c>
      <c r="AP14" s="393">
        <v>118159.4323747079</v>
      </c>
      <c r="AQ14" s="393">
        <v>128683.02669845498</v>
      </c>
      <c r="AR14" s="393">
        <v>120192.73696543953</v>
      </c>
      <c r="AS14" s="393">
        <v>121224.66433509393</v>
      </c>
      <c r="AT14" s="393">
        <v>122266.91097844488</v>
      </c>
      <c r="AU14" s="393">
        <v>123319.58008822933</v>
      </c>
      <c r="AV14" s="393">
        <v>124382.77588911162</v>
      </c>
      <c r="AW14" s="393">
        <v>125456.60364800275</v>
      </c>
      <c r="AX14" s="393">
        <v>129796.16968448277</v>
      </c>
      <c r="AY14" s="393">
        <v>127636.5813813276</v>
      </c>
      <c r="AZ14" s="393">
        <v>128742.94719514088</v>
      </c>
      <c r="BA14" s="393">
        <v>129860.37666709229</v>
      </c>
      <c r="BB14" s="393">
        <v>130988.98043376321</v>
      </c>
      <c r="BC14" s="393">
        <v>132128.87023810082</v>
      </c>
      <c r="BD14" s="393">
        <v>133280.15894048187</v>
      </c>
      <c r="BE14" s="393">
        <v>134442.96052988665</v>
      </c>
      <c r="BF14" s="393">
        <v>135617.39013518556</v>
      </c>
      <c r="BG14" s="393">
        <v>136803.5640365374</v>
      </c>
      <c r="BH14" s="393">
        <v>138001.59967690276</v>
      </c>
      <c r="BI14" s="393">
        <v>139211.61567367183</v>
      </c>
      <c r="BJ14" s="393">
        <v>140433.73183040851</v>
      </c>
      <c r="BK14" s="393">
        <v>141668.06914871262</v>
      </c>
      <c r="BL14" s="393">
        <v>150069.74984019971</v>
      </c>
      <c r="BM14" s="393">
        <v>144173.89733860173</v>
      </c>
      <c r="BN14" s="393">
        <v>145445.63631198776</v>
      </c>
      <c r="BO14" s="393">
        <v>146730.09267510759</v>
      </c>
      <c r="BP14" s="393">
        <v>0</v>
      </c>
      <c r="BQ14" s="393">
        <v>0</v>
      </c>
      <c r="BR14" s="393">
        <v>0</v>
      </c>
      <c r="BS14" s="393">
        <v>0</v>
      </c>
      <c r="BT14" s="393">
        <v>0</v>
      </c>
      <c r="BU14" s="393">
        <v>0</v>
      </c>
    </row>
    <row r="15" spans="1:73" ht="17.25" customHeight="1" outlineLevel="1">
      <c r="A15" s="132"/>
      <c r="B15" s="132"/>
      <c r="C15" s="123" t="s">
        <v>600</v>
      </c>
      <c r="E15" s="199"/>
      <c r="F15" s="199"/>
      <c r="G15" s="199"/>
      <c r="I15" s="90">
        <v>2279677.2921572002</v>
      </c>
      <c r="J15" s="228">
        <v>5199</v>
      </c>
      <c r="K15" s="228">
        <v>17257.5</v>
      </c>
      <c r="L15" s="228">
        <v>6482</v>
      </c>
      <c r="M15" s="228">
        <v>7142</v>
      </c>
      <c r="N15" s="228">
        <v>6381.5</v>
      </c>
      <c r="O15" s="228">
        <v>32001.5</v>
      </c>
      <c r="P15" s="228">
        <v>40497.5</v>
      </c>
      <c r="Q15" s="228">
        <v>16565</v>
      </c>
      <c r="R15" s="228">
        <v>33215</v>
      </c>
      <c r="S15" s="228">
        <v>33065</v>
      </c>
      <c r="T15" s="228">
        <v>39045</v>
      </c>
      <c r="U15" s="228">
        <v>37620</v>
      </c>
      <c r="V15" s="228">
        <v>38786.5</v>
      </c>
      <c r="W15" s="228">
        <v>39265.33</v>
      </c>
      <c r="X15" s="228">
        <v>39906.736600000011</v>
      </c>
      <c r="Y15" s="228">
        <v>40560.971332000001</v>
      </c>
      <c r="Z15" s="228">
        <v>41228.290758640003</v>
      </c>
      <c r="AA15" s="228">
        <v>41908.9565738128</v>
      </c>
      <c r="AB15" s="228">
        <v>42603.235705289058</v>
      </c>
      <c r="AC15" s="228">
        <v>42828.090924731412</v>
      </c>
      <c r="AD15" s="228">
        <v>43184.421833978726</v>
      </c>
      <c r="AE15" s="228">
        <v>43544.316052318514</v>
      </c>
      <c r="AF15" s="228">
        <v>39570.108862166468</v>
      </c>
      <c r="AG15" s="228">
        <v>39900.659950788133</v>
      </c>
      <c r="AH15" s="228">
        <v>40234.516550296008</v>
      </c>
      <c r="AI15" s="228">
        <v>40571.711715798971</v>
      </c>
      <c r="AJ15" s="228">
        <v>40912.278832956967</v>
      </c>
      <c r="AK15" s="228">
        <v>41256.25162128653</v>
      </c>
      <c r="AL15" s="228">
        <v>41603.664137499407</v>
      </c>
      <c r="AM15" s="228">
        <v>41954.550778874393</v>
      </c>
      <c r="AN15" s="228">
        <v>42308.946286663137</v>
      </c>
      <c r="AO15" s="228">
        <v>42666.885749529771</v>
      </c>
      <c r="AP15" s="228">
        <v>43028.404607025062</v>
      </c>
      <c r="AQ15" s="228">
        <v>43393.538653095318</v>
      </c>
      <c r="AR15" s="228">
        <v>43762.32403962627</v>
      </c>
      <c r="AS15" s="228">
        <v>44134.797280022533</v>
      </c>
      <c r="AT15" s="228">
        <v>44510.995252822759</v>
      </c>
      <c r="AU15" s="228">
        <v>44890.955205350991</v>
      </c>
      <c r="AV15" s="228">
        <v>45274.714757404501</v>
      </c>
      <c r="AW15" s="228">
        <v>45662.311904978545</v>
      </c>
      <c r="AX15" s="228">
        <v>46053.785024028337</v>
      </c>
      <c r="AY15" s="228">
        <v>46449.172874268617</v>
      </c>
      <c r="AZ15" s="228">
        <v>46848.514603011296</v>
      </c>
      <c r="BA15" s="228">
        <v>47251.849749041416</v>
      </c>
      <c r="BB15" s="228">
        <v>47659.218246531833</v>
      </c>
      <c r="BC15" s="228">
        <v>48070.660428997144</v>
      </c>
      <c r="BD15" s="228">
        <v>43161.908164087465</v>
      </c>
      <c r="BE15" s="228">
        <v>43535.177245728322</v>
      </c>
      <c r="BF15" s="228">
        <v>43912.179018185619</v>
      </c>
      <c r="BG15" s="228">
        <v>44292.950808367474</v>
      </c>
      <c r="BH15" s="228">
        <v>44677.530316451142</v>
      </c>
      <c r="BI15" s="228">
        <v>45065.955619615663</v>
      </c>
      <c r="BJ15" s="228">
        <v>45458.265175811801</v>
      </c>
      <c r="BK15" s="228">
        <v>45854.49782756994</v>
      </c>
      <c r="BL15" s="228">
        <v>46254.692805845618</v>
      </c>
      <c r="BM15" s="228">
        <v>46658.889733904092</v>
      </c>
      <c r="BN15" s="228">
        <v>47067.128631243133</v>
      </c>
      <c r="BO15" s="228">
        <v>47479.449917555547</v>
      </c>
      <c r="BP15" s="228">
        <v>0</v>
      </c>
      <c r="BQ15" s="228">
        <v>0</v>
      </c>
      <c r="BR15" s="228">
        <v>0</v>
      </c>
      <c r="BS15" s="228">
        <v>0</v>
      </c>
      <c r="BT15" s="228">
        <v>0</v>
      </c>
      <c r="BU15" s="228">
        <v>0</v>
      </c>
    </row>
    <row r="16" spans="1:73" ht="17.25" customHeight="1" outlineLevel="1">
      <c r="A16" s="132"/>
      <c r="B16" s="132"/>
      <c r="C16" s="144" t="s">
        <v>601</v>
      </c>
      <c r="D16" s="145"/>
      <c r="E16" s="145"/>
      <c r="F16" s="145"/>
      <c r="G16" s="145"/>
      <c r="H16" s="145"/>
      <c r="I16" s="90">
        <v>3978743.3892701692</v>
      </c>
      <c r="J16" s="393">
        <v>9001</v>
      </c>
      <c r="K16" s="393">
        <v>26430</v>
      </c>
      <c r="L16" s="393">
        <v>12858</v>
      </c>
      <c r="M16" s="393">
        <v>9958</v>
      </c>
      <c r="N16" s="393">
        <v>8421</v>
      </c>
      <c r="O16" s="393">
        <v>34086</v>
      </c>
      <c r="P16" s="393">
        <v>49485</v>
      </c>
      <c r="Q16" s="393">
        <v>29185</v>
      </c>
      <c r="R16" s="393">
        <v>40785</v>
      </c>
      <c r="S16" s="393">
        <v>43685</v>
      </c>
      <c r="T16" s="393">
        <v>54205</v>
      </c>
      <c r="U16" s="393">
        <v>55105</v>
      </c>
      <c r="V16" s="393">
        <v>56623</v>
      </c>
      <c r="W16" s="393">
        <v>57559.360000000001</v>
      </c>
      <c r="X16" s="393">
        <v>58514.447200000002</v>
      </c>
      <c r="Y16" s="393">
        <v>59488.636144000004</v>
      </c>
      <c r="Z16" s="393">
        <v>60482.308866879997</v>
      </c>
      <c r="AA16" s="393">
        <v>61495.855044217606</v>
      </c>
      <c r="AB16" s="393">
        <v>62529.672145101955</v>
      </c>
      <c r="AC16" s="393">
        <v>63056.918866552965</v>
      </c>
      <c r="AD16" s="393">
        <v>63589.43805521851</v>
      </c>
      <c r="AE16" s="393">
        <v>64127.282435770692</v>
      </c>
      <c r="AF16" s="393">
        <v>81640.205610803619</v>
      </c>
      <c r="AG16" s="393">
        <v>69593.437666911661</v>
      </c>
      <c r="AH16" s="393">
        <v>70184.522043580771</v>
      </c>
      <c r="AI16" s="393">
        <v>70781.517264016584</v>
      </c>
      <c r="AJ16" s="393">
        <v>71384.482436656748</v>
      </c>
      <c r="AK16" s="393">
        <v>71993.477261023334</v>
      </c>
      <c r="AL16" s="393">
        <v>72608.562033633556</v>
      </c>
      <c r="AM16" s="393">
        <v>73229.797653969901</v>
      </c>
      <c r="AN16" s="393">
        <v>73857.245630509613</v>
      </c>
      <c r="AO16" s="393">
        <v>74490.968086814697</v>
      </c>
      <c r="AP16" s="393">
        <v>75131.027767682841</v>
      </c>
      <c r="AQ16" s="393">
        <v>85289.488045359671</v>
      </c>
      <c r="AR16" s="393">
        <v>76430.41292581326</v>
      </c>
      <c r="AS16" s="393">
        <v>77089.867055071401</v>
      </c>
      <c r="AT16" s="393">
        <v>77755.915725622122</v>
      </c>
      <c r="AU16" s="393">
        <v>78428.624882878328</v>
      </c>
      <c r="AV16" s="393">
        <v>79108.061131707131</v>
      </c>
      <c r="AW16" s="393">
        <v>79794.291743024209</v>
      </c>
      <c r="AX16" s="393">
        <v>83742.384660454438</v>
      </c>
      <c r="AY16" s="393">
        <v>81187.408507058979</v>
      </c>
      <c r="AZ16" s="393">
        <v>81894.432592129582</v>
      </c>
      <c r="BA16" s="393">
        <v>82608.526918050877</v>
      </c>
      <c r="BB16" s="393">
        <v>83329.762187231376</v>
      </c>
      <c r="BC16" s="393">
        <v>84058.209809103675</v>
      </c>
      <c r="BD16" s="393">
        <v>90118.250776394401</v>
      </c>
      <c r="BE16" s="393">
        <v>90907.783284158329</v>
      </c>
      <c r="BF16" s="393">
        <v>91705.211116999941</v>
      </c>
      <c r="BG16" s="393">
        <v>92510.613228169925</v>
      </c>
      <c r="BH16" s="393">
        <v>93324.069360451613</v>
      </c>
      <c r="BI16" s="393">
        <v>94145.660054056163</v>
      </c>
      <c r="BJ16" s="393">
        <v>94975.466654596705</v>
      </c>
      <c r="BK16" s="393">
        <v>95813.571321142677</v>
      </c>
      <c r="BL16" s="393">
        <v>103815.0570343541</v>
      </c>
      <c r="BM16" s="393">
        <v>97515.007604697632</v>
      </c>
      <c r="BN16" s="393">
        <v>98378.507680744631</v>
      </c>
      <c r="BO16" s="393">
        <v>99250.642757552036</v>
      </c>
      <c r="BP16" s="393">
        <v>0</v>
      </c>
      <c r="BQ16" s="393">
        <v>0</v>
      </c>
      <c r="BR16" s="393">
        <v>0</v>
      </c>
      <c r="BS16" s="393">
        <v>0</v>
      </c>
      <c r="BT16" s="393">
        <v>0</v>
      </c>
      <c r="BU16" s="393">
        <v>0</v>
      </c>
    </row>
    <row r="17" spans="1:73" ht="17.25" customHeight="1" outlineLevel="1">
      <c r="A17" s="132"/>
      <c r="B17" s="132"/>
      <c r="C17" s="107" t="s">
        <v>602</v>
      </c>
      <c r="E17" s="199"/>
      <c r="I17" s="110"/>
      <c r="J17" s="365"/>
      <c r="K17" s="365"/>
      <c r="L17" s="365"/>
      <c r="M17" s="365"/>
      <c r="N17" s="365"/>
      <c r="O17" s="365"/>
      <c r="P17" s="365"/>
      <c r="Q17" s="365"/>
      <c r="R17" s="365"/>
      <c r="S17" s="365"/>
      <c r="T17" s="365"/>
      <c r="U17" s="365"/>
      <c r="V17" s="365"/>
      <c r="W17" s="365"/>
      <c r="X17" s="365"/>
      <c r="Y17" s="365"/>
      <c r="Z17" s="365"/>
      <c r="AA17" s="365"/>
      <c r="AB17" s="365"/>
      <c r="AC17" s="365"/>
      <c r="AD17" s="365"/>
      <c r="AE17" s="365"/>
      <c r="AF17" s="365"/>
      <c r="AG17" s="365"/>
      <c r="AH17" s="365"/>
      <c r="AI17" s="365"/>
      <c r="AJ17" s="365"/>
      <c r="AK17" s="365"/>
      <c r="AL17" s="365"/>
      <c r="AM17" s="365"/>
      <c r="AN17" s="365"/>
      <c r="AO17" s="365"/>
      <c r="AP17" s="365"/>
      <c r="AQ17" s="365"/>
      <c r="AR17" s="365"/>
      <c r="AS17" s="365"/>
      <c r="AT17" s="365"/>
      <c r="AU17" s="365"/>
      <c r="AV17" s="365"/>
      <c r="AW17" s="365"/>
      <c r="AX17" s="365"/>
      <c r="AY17" s="365"/>
      <c r="AZ17" s="365"/>
      <c r="BA17" s="365"/>
      <c r="BB17" s="365"/>
      <c r="BC17" s="365"/>
      <c r="BD17" s="365"/>
      <c r="BE17" s="365"/>
      <c r="BF17" s="365"/>
      <c r="BG17" s="365"/>
      <c r="BH17" s="365"/>
      <c r="BI17" s="365"/>
      <c r="BJ17" s="365"/>
      <c r="BK17" s="365"/>
      <c r="BL17" s="365"/>
      <c r="BM17" s="365"/>
      <c r="BN17" s="365"/>
      <c r="BO17" s="365"/>
      <c r="BP17" s="365"/>
      <c r="BQ17" s="365"/>
      <c r="BR17" s="365"/>
      <c r="BS17" s="365"/>
      <c r="BT17" s="365"/>
      <c r="BU17" s="365"/>
    </row>
    <row r="18" spans="1:73" ht="17.25" customHeight="1" outlineLevel="1">
      <c r="A18" s="132"/>
      <c r="B18" s="132"/>
      <c r="C18" s="625" t="s">
        <v>254</v>
      </c>
      <c r="E18" s="199"/>
      <c r="I18" s="90">
        <v>2206419.4903041674</v>
      </c>
      <c r="J18" s="195">
        <v>12116.666666666668</v>
      </c>
      <c r="K18" s="195">
        <v>12116.666666666668</v>
      </c>
      <c r="L18" s="195">
        <v>17116.666666666668</v>
      </c>
      <c r="M18" s="195">
        <v>17116.666666666668</v>
      </c>
      <c r="N18" s="195">
        <v>17116.666666666668</v>
      </c>
      <c r="O18" s="195">
        <v>17116.666666666668</v>
      </c>
      <c r="P18" s="195">
        <v>17116.666666666668</v>
      </c>
      <c r="Q18" s="195">
        <v>17116.666666666668</v>
      </c>
      <c r="R18" s="195">
        <v>17116.666666666668</v>
      </c>
      <c r="S18" s="195">
        <v>22116.666666666668</v>
      </c>
      <c r="T18" s="195">
        <v>22408.333333333328</v>
      </c>
      <c r="U18" s="195">
        <v>22858.333333333328</v>
      </c>
      <c r="V18" s="195">
        <v>26627.083333333328</v>
      </c>
      <c r="W18" s="195">
        <v>26627.083333333328</v>
      </c>
      <c r="X18" s="195">
        <v>26627.083333333328</v>
      </c>
      <c r="Y18" s="195">
        <v>26627.083333333328</v>
      </c>
      <c r="Z18" s="195">
        <v>32939.583333333328</v>
      </c>
      <c r="AA18" s="195">
        <v>32939.583333333328</v>
      </c>
      <c r="AB18" s="195">
        <v>32939.583333333328</v>
      </c>
      <c r="AC18" s="195">
        <v>32939.583333333328</v>
      </c>
      <c r="AD18" s="195">
        <v>33839.583333333328</v>
      </c>
      <c r="AE18" s="195">
        <v>38914.583333333328</v>
      </c>
      <c r="AF18" s="195">
        <v>39368.385416666664</v>
      </c>
      <c r="AG18" s="195">
        <v>39368.385416666664</v>
      </c>
      <c r="AH18" s="195">
        <v>39368.385416666664</v>
      </c>
      <c r="AI18" s="195">
        <v>44090.25</v>
      </c>
      <c r="AJ18" s="195">
        <v>44090.25</v>
      </c>
      <c r="AK18" s="195">
        <v>44090.25</v>
      </c>
      <c r="AL18" s="195">
        <v>44090.25</v>
      </c>
      <c r="AM18" s="195">
        <v>44090.25</v>
      </c>
      <c r="AN18" s="195">
        <v>44090.25</v>
      </c>
      <c r="AO18" s="195">
        <v>44090.25</v>
      </c>
      <c r="AP18" s="195">
        <v>44090.25</v>
      </c>
      <c r="AQ18" s="195">
        <v>44090.25</v>
      </c>
      <c r="AR18" s="195">
        <v>44620.846354166657</v>
      </c>
      <c r="AS18" s="195">
        <v>44620.846354166657</v>
      </c>
      <c r="AT18" s="195">
        <v>44620.846354166657</v>
      </c>
      <c r="AU18" s="195">
        <v>44620.846354166657</v>
      </c>
      <c r="AV18" s="195">
        <v>44620.846354166657</v>
      </c>
      <c r="AW18" s="195">
        <v>48004.430104166648</v>
      </c>
      <c r="AX18" s="195">
        <v>48004.430104166648</v>
      </c>
      <c r="AY18" s="195">
        <v>48004.430104166648</v>
      </c>
      <c r="AZ18" s="195">
        <v>48004.430104166648</v>
      </c>
      <c r="BA18" s="195">
        <v>48004.430104166648</v>
      </c>
      <c r="BB18" s="195">
        <v>48004.430104166648</v>
      </c>
      <c r="BC18" s="195">
        <v>48004.430104166648</v>
      </c>
      <c r="BD18" s="195">
        <v>48559.055128124986</v>
      </c>
      <c r="BE18" s="195">
        <v>48559.055128124986</v>
      </c>
      <c r="BF18" s="195">
        <v>48559.055128124986</v>
      </c>
      <c r="BG18" s="195">
        <v>48559.055128124986</v>
      </c>
      <c r="BH18" s="195">
        <v>48559.055128124986</v>
      </c>
      <c r="BI18" s="195">
        <v>48559.055128124986</v>
      </c>
      <c r="BJ18" s="195">
        <v>48559.055128124986</v>
      </c>
      <c r="BK18" s="195">
        <v>48559.055128124986</v>
      </c>
      <c r="BL18" s="195">
        <v>55360.058465624985</v>
      </c>
      <c r="BM18" s="195">
        <v>55360.058465624985</v>
      </c>
      <c r="BN18" s="195">
        <v>55360.058465624985</v>
      </c>
      <c r="BO18" s="195">
        <v>55360.058465624985</v>
      </c>
      <c r="BP18" s="195">
        <v>0</v>
      </c>
      <c r="BQ18" s="195">
        <v>0</v>
      </c>
      <c r="BR18" s="195">
        <v>0</v>
      </c>
      <c r="BS18" s="195">
        <v>0</v>
      </c>
      <c r="BT18" s="195">
        <v>0</v>
      </c>
      <c r="BU18" s="195">
        <v>0</v>
      </c>
    </row>
    <row r="19" spans="1:73" ht="17.25" customHeight="1" outlineLevel="1">
      <c r="A19" s="132"/>
      <c r="B19" s="132"/>
      <c r="C19" s="309" t="s">
        <v>783</v>
      </c>
      <c r="E19" s="199"/>
      <c r="I19" s="90">
        <v>400335.399311302</v>
      </c>
      <c r="J19" s="195">
        <v>2472.8333333333335</v>
      </c>
      <c r="K19" s="195">
        <v>2472.8333333333335</v>
      </c>
      <c r="L19" s="195">
        <v>2472.8333333333335</v>
      </c>
      <c r="M19" s="195">
        <v>2472.8333333333335</v>
      </c>
      <c r="N19" s="195">
        <v>2472.8333333333335</v>
      </c>
      <c r="O19" s="195">
        <v>2472.8333333333335</v>
      </c>
      <c r="P19" s="195">
        <v>2472.8333333333335</v>
      </c>
      <c r="Q19" s="195">
        <v>2472.8333333333335</v>
      </c>
      <c r="R19" s="195">
        <v>2472.8333333333335</v>
      </c>
      <c r="S19" s="195">
        <v>3472.8333333333335</v>
      </c>
      <c r="T19" s="195">
        <v>3516.166666666667</v>
      </c>
      <c r="U19" s="195">
        <v>3655.666666666667</v>
      </c>
      <c r="V19" s="195">
        <v>4409.416666666667</v>
      </c>
      <c r="W19" s="195">
        <v>4409.416666666667</v>
      </c>
      <c r="X19" s="195">
        <v>4409.416666666667</v>
      </c>
      <c r="Y19" s="195">
        <v>4409.416666666667</v>
      </c>
      <c r="Z19" s="195">
        <v>5671.916666666667</v>
      </c>
      <c r="AA19" s="195">
        <v>5671.916666666667</v>
      </c>
      <c r="AB19" s="195">
        <v>5671.916666666667</v>
      </c>
      <c r="AC19" s="195">
        <v>5671.916666666667</v>
      </c>
      <c r="AD19" s="195">
        <v>5950.916666666667</v>
      </c>
      <c r="AE19" s="195">
        <v>6965.916666666667</v>
      </c>
      <c r="AF19" s="195">
        <v>7041.4520833333318</v>
      </c>
      <c r="AG19" s="195">
        <v>7041.4520833333318</v>
      </c>
      <c r="AH19" s="195">
        <v>7041.4520833333318</v>
      </c>
      <c r="AI19" s="195">
        <v>8221.9182291666657</v>
      </c>
      <c r="AJ19" s="195">
        <v>8221.9182291666657</v>
      </c>
      <c r="AK19" s="195">
        <v>8221.9182291666657</v>
      </c>
      <c r="AL19" s="195">
        <v>8221.9182291666657</v>
      </c>
      <c r="AM19" s="195">
        <v>8221.9182291666657</v>
      </c>
      <c r="AN19" s="195">
        <v>8221.9182291666657</v>
      </c>
      <c r="AO19" s="195">
        <v>8221.9182291666657</v>
      </c>
      <c r="AP19" s="195">
        <v>8221.9182291666657</v>
      </c>
      <c r="AQ19" s="195">
        <v>8221.9182291666657</v>
      </c>
      <c r="AR19" s="195">
        <v>8316.1255234374985</v>
      </c>
      <c r="AS19" s="195">
        <v>8316.1255234374985</v>
      </c>
      <c r="AT19" s="195">
        <v>8316.1255234374985</v>
      </c>
      <c r="AU19" s="195">
        <v>8316.1255234374985</v>
      </c>
      <c r="AV19" s="195">
        <v>8316.1255234374985</v>
      </c>
      <c r="AW19" s="195">
        <v>8992.8422734374981</v>
      </c>
      <c r="AX19" s="195">
        <v>8992.8422734374981</v>
      </c>
      <c r="AY19" s="195">
        <v>8992.8422734374981</v>
      </c>
      <c r="AZ19" s="195">
        <v>8992.8422734374981</v>
      </c>
      <c r="BA19" s="195">
        <v>8992.8422734374981</v>
      </c>
      <c r="BB19" s="195">
        <v>8992.8422734374981</v>
      </c>
      <c r="BC19" s="195">
        <v>8992.8422734374981</v>
      </c>
      <c r="BD19" s="195">
        <v>9091.6766220182271</v>
      </c>
      <c r="BE19" s="195">
        <v>9091.6766220182271</v>
      </c>
      <c r="BF19" s="195">
        <v>9091.6766220182271</v>
      </c>
      <c r="BG19" s="195">
        <v>9091.6766220182271</v>
      </c>
      <c r="BH19" s="195">
        <v>9091.6766220182271</v>
      </c>
      <c r="BI19" s="195">
        <v>9091.6766220182271</v>
      </c>
      <c r="BJ19" s="195">
        <v>9091.6766220182271</v>
      </c>
      <c r="BK19" s="195">
        <v>9091.6766220182271</v>
      </c>
      <c r="BL19" s="195">
        <v>10451.877289518226</v>
      </c>
      <c r="BM19" s="195">
        <v>10451.877289518226</v>
      </c>
      <c r="BN19" s="195">
        <v>10451.877289518226</v>
      </c>
      <c r="BO19" s="195">
        <v>10451.877289518226</v>
      </c>
      <c r="BP19" s="195">
        <v>0</v>
      </c>
      <c r="BQ19" s="195">
        <v>0</v>
      </c>
      <c r="BR19" s="195">
        <v>0</v>
      </c>
      <c r="BS19" s="195">
        <v>0</v>
      </c>
      <c r="BT19" s="195">
        <v>0</v>
      </c>
      <c r="BU19" s="195">
        <v>0</v>
      </c>
    </row>
    <row r="20" spans="1:73" ht="17.25" customHeight="1" outlineLevel="1">
      <c r="A20" s="132"/>
      <c r="B20" s="132"/>
      <c r="C20" s="625" t="s">
        <v>258</v>
      </c>
      <c r="E20" s="199"/>
      <c r="I20" s="90">
        <v>48508.333333333307</v>
      </c>
      <c r="J20" s="195">
        <v>1225</v>
      </c>
      <c r="K20" s="195">
        <v>475</v>
      </c>
      <c r="L20" s="195">
        <v>766.66666666666663</v>
      </c>
      <c r="M20" s="195">
        <v>516.66666666666663</v>
      </c>
      <c r="N20" s="195">
        <v>516.66666666666663</v>
      </c>
      <c r="O20" s="195">
        <v>516.66666666666663</v>
      </c>
      <c r="P20" s="195">
        <v>516.66666666666663</v>
      </c>
      <c r="Q20" s="195">
        <v>516.66666666666663</v>
      </c>
      <c r="R20" s="195">
        <v>516.66666666666663</v>
      </c>
      <c r="S20" s="195">
        <v>808.33333333333337</v>
      </c>
      <c r="T20" s="195">
        <v>558.33333333333337</v>
      </c>
      <c r="U20" s="195">
        <v>850</v>
      </c>
      <c r="V20" s="195">
        <v>891.66666666666674</v>
      </c>
      <c r="W20" s="195">
        <v>641.66666666666674</v>
      </c>
      <c r="X20" s="195">
        <v>641.66666666666674</v>
      </c>
      <c r="Y20" s="195">
        <v>641.66666666666674</v>
      </c>
      <c r="Z20" s="195">
        <v>933.33333333333326</v>
      </c>
      <c r="AA20" s="195">
        <v>683.33333333333326</v>
      </c>
      <c r="AB20" s="195">
        <v>683.33333333333326</v>
      </c>
      <c r="AC20" s="195">
        <v>683.33333333333326</v>
      </c>
      <c r="AD20" s="195">
        <v>1266.6666666666667</v>
      </c>
      <c r="AE20" s="195">
        <v>1058.3333333333333</v>
      </c>
      <c r="AF20" s="195">
        <v>808.33333333333326</v>
      </c>
      <c r="AG20" s="195">
        <v>808.33333333333326</v>
      </c>
      <c r="AH20" s="195">
        <v>808.33333333333326</v>
      </c>
      <c r="AI20" s="195">
        <v>1100</v>
      </c>
      <c r="AJ20" s="195">
        <v>850</v>
      </c>
      <c r="AK20" s="195">
        <v>850</v>
      </c>
      <c r="AL20" s="195">
        <v>850</v>
      </c>
      <c r="AM20" s="195">
        <v>850</v>
      </c>
      <c r="AN20" s="195">
        <v>850</v>
      </c>
      <c r="AO20" s="195">
        <v>850</v>
      </c>
      <c r="AP20" s="195">
        <v>850</v>
      </c>
      <c r="AQ20" s="195">
        <v>850</v>
      </c>
      <c r="AR20" s="195">
        <v>850</v>
      </c>
      <c r="AS20" s="195">
        <v>850</v>
      </c>
      <c r="AT20" s="195">
        <v>850</v>
      </c>
      <c r="AU20" s="195">
        <v>850</v>
      </c>
      <c r="AV20" s="195">
        <v>850</v>
      </c>
      <c r="AW20" s="195">
        <v>1141.6666666666665</v>
      </c>
      <c r="AX20" s="195">
        <v>891.66666666666663</v>
      </c>
      <c r="AY20" s="195">
        <v>891.66666666666663</v>
      </c>
      <c r="AZ20" s="195">
        <v>891.66666666666663</v>
      </c>
      <c r="BA20" s="195">
        <v>891.66666666666663</v>
      </c>
      <c r="BB20" s="195">
        <v>891.66666666666663</v>
      </c>
      <c r="BC20" s="195">
        <v>891.66666666666663</v>
      </c>
      <c r="BD20" s="195">
        <v>891.66666666666663</v>
      </c>
      <c r="BE20" s="195">
        <v>891.66666666666663</v>
      </c>
      <c r="BF20" s="195">
        <v>891.66666666666663</v>
      </c>
      <c r="BG20" s="195">
        <v>891.66666666666663</v>
      </c>
      <c r="BH20" s="195">
        <v>891.66666666666663</v>
      </c>
      <c r="BI20" s="195">
        <v>891.66666666666663</v>
      </c>
      <c r="BJ20" s="195">
        <v>891.66666666666663</v>
      </c>
      <c r="BK20" s="195">
        <v>891.66666666666663</v>
      </c>
      <c r="BL20" s="195">
        <v>1475</v>
      </c>
      <c r="BM20" s="195">
        <v>975</v>
      </c>
      <c r="BN20" s="195">
        <v>975</v>
      </c>
      <c r="BO20" s="195">
        <v>975</v>
      </c>
      <c r="BP20" s="195">
        <v>0</v>
      </c>
      <c r="BQ20" s="195">
        <v>0</v>
      </c>
      <c r="BR20" s="195">
        <v>0</v>
      </c>
      <c r="BS20" s="195">
        <v>0</v>
      </c>
      <c r="BT20" s="195">
        <v>0</v>
      </c>
      <c r="BU20" s="195">
        <v>0</v>
      </c>
    </row>
    <row r="21" spans="1:73" ht="17.25" customHeight="1" outlineLevel="1">
      <c r="A21" s="132"/>
      <c r="B21" s="132"/>
      <c r="C21" s="123" t="s">
        <v>151</v>
      </c>
      <c r="E21" s="199"/>
      <c r="I21" s="90">
        <v>167724.16666666657</v>
      </c>
      <c r="J21" s="195">
        <v>2046.6666666666667</v>
      </c>
      <c r="K21" s="195">
        <v>2121.666666666667</v>
      </c>
      <c r="L21" s="195">
        <v>2319.583333333333</v>
      </c>
      <c r="M21" s="195">
        <v>2611.25</v>
      </c>
      <c r="N21" s="195">
        <v>2694.583333333333</v>
      </c>
      <c r="O21" s="195">
        <v>2861.25</v>
      </c>
      <c r="P21" s="195">
        <v>2886.25</v>
      </c>
      <c r="Q21" s="195">
        <v>2886.25</v>
      </c>
      <c r="R21" s="195">
        <v>2886.25</v>
      </c>
      <c r="S21" s="195">
        <v>2886.25</v>
      </c>
      <c r="T21" s="195">
        <v>2927.916666666667</v>
      </c>
      <c r="U21" s="195">
        <v>2927.916666666667</v>
      </c>
      <c r="V21" s="195">
        <v>2927.916666666667</v>
      </c>
      <c r="W21" s="195">
        <v>2965.416666666667</v>
      </c>
      <c r="X21" s="195">
        <v>2965.416666666667</v>
      </c>
      <c r="Y21" s="195">
        <v>2965.416666666667</v>
      </c>
      <c r="Z21" s="195">
        <v>2965.416666666667</v>
      </c>
      <c r="AA21" s="195">
        <v>2965.416666666667</v>
      </c>
      <c r="AB21" s="195">
        <v>2965.416666666667</v>
      </c>
      <c r="AC21" s="195">
        <v>2965.416666666667</v>
      </c>
      <c r="AD21" s="195">
        <v>3280.9722222222217</v>
      </c>
      <c r="AE21" s="195">
        <v>3280.9722222222217</v>
      </c>
      <c r="AF21" s="195">
        <v>3280.9722222222217</v>
      </c>
      <c r="AG21" s="195">
        <v>3280.9722222222217</v>
      </c>
      <c r="AH21" s="195">
        <v>3280.9722222222217</v>
      </c>
      <c r="AI21" s="195">
        <v>3280.9722222222217</v>
      </c>
      <c r="AJ21" s="195">
        <v>3280.9722222222217</v>
      </c>
      <c r="AK21" s="195">
        <v>3280.9722222222217</v>
      </c>
      <c r="AL21" s="195">
        <v>3280.9722222222217</v>
      </c>
      <c r="AM21" s="195">
        <v>3280.9722222222217</v>
      </c>
      <c r="AN21" s="195">
        <v>3335.1388888888887</v>
      </c>
      <c r="AO21" s="195">
        <v>3335.1388888888887</v>
      </c>
      <c r="AP21" s="195">
        <v>3335.1388888888887</v>
      </c>
      <c r="AQ21" s="195">
        <v>3335.1388888888887</v>
      </c>
      <c r="AR21" s="195">
        <v>3335.1388888888887</v>
      </c>
      <c r="AS21" s="195">
        <v>3335.1388888888887</v>
      </c>
      <c r="AT21" s="195">
        <v>3293.4722222222217</v>
      </c>
      <c r="AU21" s="195">
        <v>3293.4722222222217</v>
      </c>
      <c r="AV21" s="195">
        <v>3293.4722222222217</v>
      </c>
      <c r="AW21" s="195">
        <v>3293.4722222222217</v>
      </c>
      <c r="AX21" s="195">
        <v>3293.4722222222217</v>
      </c>
      <c r="AY21" s="195">
        <v>3293.4722222222217</v>
      </c>
      <c r="AZ21" s="195">
        <v>3293.4722222222217</v>
      </c>
      <c r="BA21" s="195">
        <v>3293.4722222222217</v>
      </c>
      <c r="BB21" s="195">
        <v>3293.4722222222217</v>
      </c>
      <c r="BC21" s="195">
        <v>3293.4722222222217</v>
      </c>
      <c r="BD21" s="195">
        <v>3251.8055555555557</v>
      </c>
      <c r="BE21" s="195">
        <v>2401.8055555555557</v>
      </c>
      <c r="BF21" s="195">
        <v>2226.8055555555557</v>
      </c>
      <c r="BG21" s="195">
        <v>2226.8055555555557</v>
      </c>
      <c r="BH21" s="195">
        <v>2028.8888888888887</v>
      </c>
      <c r="BI21" s="195">
        <v>2028.8888888888887</v>
      </c>
      <c r="BJ21" s="195">
        <v>2028.8888888888887</v>
      </c>
      <c r="BK21" s="195">
        <v>2028.8888888888887</v>
      </c>
      <c r="BL21" s="195">
        <v>2028.8888888888887</v>
      </c>
      <c r="BM21" s="195">
        <v>2028.8888888888887</v>
      </c>
      <c r="BN21" s="195">
        <v>1973.333333333333</v>
      </c>
      <c r="BO21" s="195">
        <v>1973.333333333333</v>
      </c>
      <c r="BP21" s="195">
        <v>0</v>
      </c>
      <c r="BQ21" s="195">
        <v>0</v>
      </c>
      <c r="BR21" s="195">
        <v>0</v>
      </c>
      <c r="BS21" s="195">
        <v>0</v>
      </c>
      <c r="BT21" s="195">
        <v>0</v>
      </c>
      <c r="BU21" s="195">
        <v>0</v>
      </c>
    </row>
    <row r="22" spans="1:73" ht="17.25" customHeight="1" outlineLevel="1">
      <c r="A22" s="132"/>
      <c r="B22" s="132"/>
      <c r="C22" s="82" t="s">
        <v>603</v>
      </c>
      <c r="E22" s="199"/>
      <c r="I22" s="110"/>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365"/>
      <c r="AY22" s="365"/>
      <c r="AZ22" s="365"/>
      <c r="BA22" s="365"/>
      <c r="BB22" s="365"/>
      <c r="BC22" s="365"/>
      <c r="BD22" s="365"/>
      <c r="BE22" s="365"/>
      <c r="BF22" s="365"/>
      <c r="BG22" s="365"/>
      <c r="BH22" s="365"/>
      <c r="BI22" s="365"/>
      <c r="BJ22" s="365"/>
      <c r="BK22" s="365"/>
      <c r="BL22" s="365"/>
      <c r="BM22" s="365"/>
      <c r="BN22" s="365"/>
      <c r="BO22" s="365"/>
      <c r="BP22" s="365"/>
      <c r="BQ22" s="365"/>
      <c r="BR22" s="365"/>
      <c r="BS22" s="365"/>
      <c r="BT22" s="365"/>
      <c r="BU22" s="365"/>
    </row>
    <row r="23" spans="1:73" ht="17.25" customHeight="1" outlineLevel="1">
      <c r="A23" s="132"/>
      <c r="B23" s="132"/>
      <c r="C23" s="447" t="s">
        <v>639</v>
      </c>
      <c r="E23" s="199"/>
      <c r="I23" s="90">
        <v>87000</v>
      </c>
      <c r="J23" s="195">
        <v>1500</v>
      </c>
      <c r="K23" s="195">
        <v>1500</v>
      </c>
      <c r="L23" s="195">
        <v>1500</v>
      </c>
      <c r="M23" s="195">
        <v>1500</v>
      </c>
      <c r="N23" s="195">
        <v>1500</v>
      </c>
      <c r="O23" s="195">
        <v>1500</v>
      </c>
      <c r="P23" s="195">
        <v>1500</v>
      </c>
      <c r="Q23" s="195">
        <v>1500</v>
      </c>
      <c r="R23" s="195">
        <v>1500</v>
      </c>
      <c r="S23" s="195">
        <v>1500</v>
      </c>
      <c r="T23" s="195">
        <v>1500</v>
      </c>
      <c r="U23" s="195">
        <v>1500</v>
      </c>
      <c r="V23" s="195">
        <v>1500</v>
      </c>
      <c r="W23" s="195">
        <v>1500</v>
      </c>
      <c r="X23" s="195">
        <v>1500</v>
      </c>
      <c r="Y23" s="195">
        <v>1500</v>
      </c>
      <c r="Z23" s="195">
        <v>1500</v>
      </c>
      <c r="AA23" s="195">
        <v>1500</v>
      </c>
      <c r="AB23" s="195">
        <v>1500</v>
      </c>
      <c r="AC23" s="195">
        <v>1500</v>
      </c>
      <c r="AD23" s="195">
        <v>1500</v>
      </c>
      <c r="AE23" s="195">
        <v>1500</v>
      </c>
      <c r="AF23" s="195">
        <v>1500</v>
      </c>
      <c r="AG23" s="195">
        <v>1500</v>
      </c>
      <c r="AH23" s="195">
        <v>1500</v>
      </c>
      <c r="AI23" s="195">
        <v>1500</v>
      </c>
      <c r="AJ23" s="195">
        <v>1500</v>
      </c>
      <c r="AK23" s="195">
        <v>1500</v>
      </c>
      <c r="AL23" s="195">
        <v>1500</v>
      </c>
      <c r="AM23" s="195">
        <v>1500</v>
      </c>
      <c r="AN23" s="195">
        <v>1500</v>
      </c>
      <c r="AO23" s="195">
        <v>1500</v>
      </c>
      <c r="AP23" s="195">
        <v>1500</v>
      </c>
      <c r="AQ23" s="195">
        <v>1500</v>
      </c>
      <c r="AR23" s="195">
        <v>1500</v>
      </c>
      <c r="AS23" s="195">
        <v>1500</v>
      </c>
      <c r="AT23" s="195">
        <v>1500</v>
      </c>
      <c r="AU23" s="195">
        <v>1500</v>
      </c>
      <c r="AV23" s="195">
        <v>1500</v>
      </c>
      <c r="AW23" s="195">
        <v>1500</v>
      </c>
      <c r="AX23" s="195">
        <v>1500</v>
      </c>
      <c r="AY23" s="195">
        <v>1500</v>
      </c>
      <c r="AZ23" s="195">
        <v>1500</v>
      </c>
      <c r="BA23" s="195">
        <v>1500</v>
      </c>
      <c r="BB23" s="195">
        <v>1500</v>
      </c>
      <c r="BC23" s="195">
        <v>1500</v>
      </c>
      <c r="BD23" s="195">
        <v>1500</v>
      </c>
      <c r="BE23" s="195">
        <v>1500</v>
      </c>
      <c r="BF23" s="195">
        <v>1500</v>
      </c>
      <c r="BG23" s="195">
        <v>1500</v>
      </c>
      <c r="BH23" s="195">
        <v>1500</v>
      </c>
      <c r="BI23" s="195">
        <v>1500</v>
      </c>
      <c r="BJ23" s="195">
        <v>1500</v>
      </c>
      <c r="BK23" s="195">
        <v>1500</v>
      </c>
      <c r="BL23" s="195">
        <v>1500</v>
      </c>
      <c r="BM23" s="195">
        <v>1500</v>
      </c>
      <c r="BN23" s="195">
        <v>1500</v>
      </c>
      <c r="BO23" s="195">
        <v>1500</v>
      </c>
      <c r="BP23" s="195">
        <v>0</v>
      </c>
      <c r="BQ23" s="195">
        <v>0</v>
      </c>
      <c r="BR23" s="195">
        <v>0</v>
      </c>
      <c r="BS23" s="195">
        <v>0</v>
      </c>
      <c r="BT23" s="195">
        <v>0</v>
      </c>
      <c r="BU23" s="195">
        <v>0</v>
      </c>
    </row>
    <row r="24" spans="1:73" ht="17.25" customHeight="1" outlineLevel="1">
      <c r="A24" s="132"/>
      <c r="B24" s="132"/>
      <c r="C24" s="447" t="s">
        <v>640</v>
      </c>
      <c r="E24" s="199"/>
      <c r="I24" s="90">
        <v>51250</v>
      </c>
      <c r="J24" s="195">
        <v>3500</v>
      </c>
      <c r="K24" s="195">
        <v>3500</v>
      </c>
      <c r="L24" s="195">
        <v>1200</v>
      </c>
      <c r="M24" s="195">
        <v>1200</v>
      </c>
      <c r="N24" s="195">
        <v>1200</v>
      </c>
      <c r="O24" s="195">
        <v>1200</v>
      </c>
      <c r="P24" s="195">
        <v>1200</v>
      </c>
      <c r="Q24" s="195">
        <v>750</v>
      </c>
      <c r="R24" s="195">
        <v>750</v>
      </c>
      <c r="S24" s="195">
        <v>750</v>
      </c>
      <c r="T24" s="195">
        <v>750</v>
      </c>
      <c r="U24" s="195">
        <v>750</v>
      </c>
      <c r="V24" s="195">
        <v>750</v>
      </c>
      <c r="W24" s="195">
        <v>750</v>
      </c>
      <c r="X24" s="195">
        <v>750</v>
      </c>
      <c r="Y24" s="195">
        <v>750</v>
      </c>
      <c r="Z24" s="195">
        <v>750</v>
      </c>
      <c r="AA24" s="195">
        <v>750</v>
      </c>
      <c r="AB24" s="195">
        <v>750</v>
      </c>
      <c r="AC24" s="195">
        <v>750</v>
      </c>
      <c r="AD24" s="195">
        <v>750</v>
      </c>
      <c r="AE24" s="195">
        <v>750</v>
      </c>
      <c r="AF24" s="195">
        <v>750</v>
      </c>
      <c r="AG24" s="195">
        <v>750</v>
      </c>
      <c r="AH24" s="195">
        <v>750</v>
      </c>
      <c r="AI24" s="195">
        <v>750</v>
      </c>
      <c r="AJ24" s="195">
        <v>750</v>
      </c>
      <c r="AK24" s="195">
        <v>750</v>
      </c>
      <c r="AL24" s="195">
        <v>750</v>
      </c>
      <c r="AM24" s="195">
        <v>750</v>
      </c>
      <c r="AN24" s="195">
        <v>750</v>
      </c>
      <c r="AO24" s="195">
        <v>750</v>
      </c>
      <c r="AP24" s="195">
        <v>750</v>
      </c>
      <c r="AQ24" s="195">
        <v>750</v>
      </c>
      <c r="AR24" s="195">
        <v>750</v>
      </c>
      <c r="AS24" s="195">
        <v>750</v>
      </c>
      <c r="AT24" s="195">
        <v>750</v>
      </c>
      <c r="AU24" s="195">
        <v>750</v>
      </c>
      <c r="AV24" s="195">
        <v>750</v>
      </c>
      <c r="AW24" s="195">
        <v>750</v>
      </c>
      <c r="AX24" s="195">
        <v>750</v>
      </c>
      <c r="AY24" s="195">
        <v>750</v>
      </c>
      <c r="AZ24" s="195">
        <v>750</v>
      </c>
      <c r="BA24" s="195">
        <v>750</v>
      </c>
      <c r="BB24" s="195">
        <v>750</v>
      </c>
      <c r="BC24" s="195">
        <v>750</v>
      </c>
      <c r="BD24" s="195">
        <v>750</v>
      </c>
      <c r="BE24" s="195">
        <v>750</v>
      </c>
      <c r="BF24" s="195">
        <v>750</v>
      </c>
      <c r="BG24" s="195">
        <v>750</v>
      </c>
      <c r="BH24" s="195">
        <v>750</v>
      </c>
      <c r="BI24" s="195">
        <v>750</v>
      </c>
      <c r="BJ24" s="195">
        <v>750</v>
      </c>
      <c r="BK24" s="195">
        <v>750</v>
      </c>
      <c r="BL24" s="195">
        <v>750</v>
      </c>
      <c r="BM24" s="195">
        <v>750</v>
      </c>
      <c r="BN24" s="195">
        <v>750</v>
      </c>
      <c r="BO24" s="195">
        <v>750</v>
      </c>
      <c r="BP24" s="195">
        <v>0</v>
      </c>
      <c r="BQ24" s="195">
        <v>0</v>
      </c>
      <c r="BR24" s="195">
        <v>0</v>
      </c>
      <c r="BS24" s="195">
        <v>0</v>
      </c>
      <c r="BT24" s="195">
        <v>0</v>
      </c>
      <c r="BU24" s="195">
        <v>0</v>
      </c>
    </row>
    <row r="25" spans="1:73" ht="17.25" customHeight="1" outlineLevel="1">
      <c r="A25" s="132"/>
      <c r="B25" s="132"/>
      <c r="C25" s="447" t="s">
        <v>641</v>
      </c>
      <c r="E25" s="199"/>
      <c r="I25" s="90">
        <v>82970.666205696325</v>
      </c>
      <c r="J25" s="195">
        <v>850</v>
      </c>
      <c r="K25" s="195">
        <v>867</v>
      </c>
      <c r="L25" s="195">
        <v>884.34</v>
      </c>
      <c r="M25" s="195">
        <v>902.02680000000009</v>
      </c>
      <c r="N25" s="195">
        <v>920.06733600000007</v>
      </c>
      <c r="O25" s="195">
        <v>938.46868272000006</v>
      </c>
      <c r="P25" s="195">
        <v>957.23805637440012</v>
      </c>
      <c r="Q25" s="195">
        <v>976.3828175018881</v>
      </c>
      <c r="R25" s="195">
        <v>995.91047385192587</v>
      </c>
      <c r="S25" s="195">
        <v>1015.8286833289644</v>
      </c>
      <c r="T25" s="195">
        <v>1036.1452569955438</v>
      </c>
      <c r="U25" s="195">
        <v>1056.8681621354547</v>
      </c>
      <c r="V25" s="195">
        <v>1078.0055253781638</v>
      </c>
      <c r="W25" s="195">
        <v>1099.565635885727</v>
      </c>
      <c r="X25" s="195">
        <v>1121.5569486034417</v>
      </c>
      <c r="Y25" s="195">
        <v>1143.9880875755105</v>
      </c>
      <c r="Z25" s="195">
        <v>1166.8678493270206</v>
      </c>
      <c r="AA25" s="195">
        <v>1190.2052063135611</v>
      </c>
      <c r="AB25" s="195">
        <v>1214.0093104398325</v>
      </c>
      <c r="AC25" s="195">
        <v>1238.2894966486292</v>
      </c>
      <c r="AD25" s="195">
        <v>1263.0552865816019</v>
      </c>
      <c r="AE25" s="195">
        <v>1288.316392313234</v>
      </c>
      <c r="AF25" s="195">
        <v>1314.0827201594986</v>
      </c>
      <c r="AG25" s="195">
        <v>1340.3643745626887</v>
      </c>
      <c r="AH25" s="195">
        <v>1367.1716620539426</v>
      </c>
      <c r="AI25" s="195">
        <v>1394.5150952950214</v>
      </c>
      <c r="AJ25" s="195">
        <v>1422.4053972009219</v>
      </c>
      <c r="AK25" s="195">
        <v>1450.8535051449403</v>
      </c>
      <c r="AL25" s="195">
        <v>1479.870575247839</v>
      </c>
      <c r="AM25" s="195">
        <v>1494.6692810003174</v>
      </c>
      <c r="AN25" s="195">
        <v>1509.6159738103206</v>
      </c>
      <c r="AO25" s="195">
        <v>1524.7121335484239</v>
      </c>
      <c r="AP25" s="195">
        <v>1539.9592548839082</v>
      </c>
      <c r="AQ25" s="195">
        <v>1555.3588474327473</v>
      </c>
      <c r="AR25" s="195">
        <v>1570.9124359070747</v>
      </c>
      <c r="AS25" s="195">
        <v>1586.6215602661455</v>
      </c>
      <c r="AT25" s="195">
        <v>1602.4877758688069</v>
      </c>
      <c r="AU25" s="195">
        <v>1618.512653627495</v>
      </c>
      <c r="AV25" s="195">
        <v>1634.6977801637699</v>
      </c>
      <c r="AW25" s="195">
        <v>1651.0447579654076</v>
      </c>
      <c r="AX25" s="195">
        <v>1667.5552055450617</v>
      </c>
      <c r="AY25" s="195">
        <v>1684.2307576005123</v>
      </c>
      <c r="AZ25" s="195">
        <v>1701.0730651765175</v>
      </c>
      <c r="BA25" s="195">
        <v>1718.0837958282827</v>
      </c>
      <c r="BB25" s="195">
        <v>1735.2646337865656</v>
      </c>
      <c r="BC25" s="195">
        <v>1752.6172801244313</v>
      </c>
      <c r="BD25" s="195">
        <v>1770.1434529256755</v>
      </c>
      <c r="BE25" s="195">
        <v>1787.8448874549324</v>
      </c>
      <c r="BF25" s="195">
        <v>1805.7233363294818</v>
      </c>
      <c r="BG25" s="195">
        <v>1823.7805696927767</v>
      </c>
      <c r="BH25" s="195">
        <v>1842.0183753897045</v>
      </c>
      <c r="BI25" s="195">
        <v>1860.4385591436017</v>
      </c>
      <c r="BJ25" s="195">
        <v>1879.0429447350377</v>
      </c>
      <c r="BK25" s="195">
        <v>1897.8333741823881</v>
      </c>
      <c r="BL25" s="195">
        <v>1916.811707924212</v>
      </c>
      <c r="BM25" s="195">
        <v>1935.9798250034542</v>
      </c>
      <c r="BN25" s="195">
        <v>1955.3396232534888</v>
      </c>
      <c r="BO25" s="195">
        <v>1974.8930194860236</v>
      </c>
      <c r="BP25" s="195">
        <v>0</v>
      </c>
      <c r="BQ25" s="195">
        <v>0</v>
      </c>
      <c r="BR25" s="195">
        <v>0</v>
      </c>
      <c r="BS25" s="195">
        <v>0</v>
      </c>
      <c r="BT25" s="195">
        <v>0</v>
      </c>
      <c r="BU25" s="195">
        <v>0</v>
      </c>
    </row>
    <row r="26" spans="1:73" ht="17.25" customHeight="1" outlineLevel="1">
      <c r="A26" s="132"/>
      <c r="B26" s="132"/>
      <c r="C26" s="447" t="s">
        <v>642</v>
      </c>
      <c r="E26" s="199"/>
      <c r="I26" s="90">
        <v>12760</v>
      </c>
      <c r="J26" s="195">
        <v>220</v>
      </c>
      <c r="K26" s="195">
        <v>220</v>
      </c>
      <c r="L26" s="195">
        <v>220</v>
      </c>
      <c r="M26" s="195">
        <v>220</v>
      </c>
      <c r="N26" s="195">
        <v>220</v>
      </c>
      <c r="O26" s="195">
        <v>220</v>
      </c>
      <c r="P26" s="195">
        <v>220</v>
      </c>
      <c r="Q26" s="195">
        <v>220</v>
      </c>
      <c r="R26" s="195">
        <v>220</v>
      </c>
      <c r="S26" s="195">
        <v>220</v>
      </c>
      <c r="T26" s="195">
        <v>220</v>
      </c>
      <c r="U26" s="195">
        <v>220</v>
      </c>
      <c r="V26" s="195">
        <v>220</v>
      </c>
      <c r="W26" s="195">
        <v>220</v>
      </c>
      <c r="X26" s="195">
        <v>220</v>
      </c>
      <c r="Y26" s="195">
        <v>220</v>
      </c>
      <c r="Z26" s="195">
        <v>220</v>
      </c>
      <c r="AA26" s="195">
        <v>220</v>
      </c>
      <c r="AB26" s="195">
        <v>220</v>
      </c>
      <c r="AC26" s="195">
        <v>220</v>
      </c>
      <c r="AD26" s="195">
        <v>220</v>
      </c>
      <c r="AE26" s="195">
        <v>220</v>
      </c>
      <c r="AF26" s="195">
        <v>220</v>
      </c>
      <c r="AG26" s="195">
        <v>220</v>
      </c>
      <c r="AH26" s="195">
        <v>220</v>
      </c>
      <c r="AI26" s="195">
        <v>220</v>
      </c>
      <c r="AJ26" s="195">
        <v>220</v>
      </c>
      <c r="AK26" s="195">
        <v>220</v>
      </c>
      <c r="AL26" s="195">
        <v>220</v>
      </c>
      <c r="AM26" s="195">
        <v>220</v>
      </c>
      <c r="AN26" s="195">
        <v>220</v>
      </c>
      <c r="AO26" s="195">
        <v>220</v>
      </c>
      <c r="AP26" s="195">
        <v>220</v>
      </c>
      <c r="AQ26" s="195">
        <v>220</v>
      </c>
      <c r="AR26" s="195">
        <v>220</v>
      </c>
      <c r="AS26" s="195">
        <v>220</v>
      </c>
      <c r="AT26" s="195">
        <v>220</v>
      </c>
      <c r="AU26" s="195">
        <v>220</v>
      </c>
      <c r="AV26" s="195">
        <v>220</v>
      </c>
      <c r="AW26" s="195">
        <v>220</v>
      </c>
      <c r="AX26" s="195">
        <v>220</v>
      </c>
      <c r="AY26" s="195">
        <v>220</v>
      </c>
      <c r="AZ26" s="195">
        <v>220</v>
      </c>
      <c r="BA26" s="195">
        <v>220</v>
      </c>
      <c r="BB26" s="195">
        <v>220</v>
      </c>
      <c r="BC26" s="195">
        <v>220</v>
      </c>
      <c r="BD26" s="195">
        <v>220</v>
      </c>
      <c r="BE26" s="195">
        <v>220</v>
      </c>
      <c r="BF26" s="195">
        <v>220</v>
      </c>
      <c r="BG26" s="195">
        <v>220</v>
      </c>
      <c r="BH26" s="195">
        <v>220</v>
      </c>
      <c r="BI26" s="195">
        <v>220</v>
      </c>
      <c r="BJ26" s="195">
        <v>220</v>
      </c>
      <c r="BK26" s="195">
        <v>220</v>
      </c>
      <c r="BL26" s="195">
        <v>220</v>
      </c>
      <c r="BM26" s="195">
        <v>220</v>
      </c>
      <c r="BN26" s="195">
        <v>220</v>
      </c>
      <c r="BO26" s="195">
        <v>220</v>
      </c>
      <c r="BP26" s="195">
        <v>0</v>
      </c>
      <c r="BQ26" s="195">
        <v>0</v>
      </c>
      <c r="BR26" s="195">
        <v>0</v>
      </c>
      <c r="BS26" s="195">
        <v>0</v>
      </c>
      <c r="BT26" s="195">
        <v>0</v>
      </c>
      <c r="BU26" s="195">
        <v>0</v>
      </c>
    </row>
    <row r="27" spans="1:73" ht="17.25" customHeight="1" outlineLevel="1">
      <c r="A27" s="132"/>
      <c r="B27" s="132"/>
      <c r="C27" s="447" t="s">
        <v>643</v>
      </c>
      <c r="E27" s="199"/>
      <c r="F27" s="199"/>
      <c r="I27" s="90">
        <v>31030</v>
      </c>
      <c r="J27" s="195">
        <v>535</v>
      </c>
      <c r="K27" s="195">
        <v>535</v>
      </c>
      <c r="L27" s="195">
        <v>535</v>
      </c>
      <c r="M27" s="195">
        <v>535</v>
      </c>
      <c r="N27" s="195">
        <v>535</v>
      </c>
      <c r="O27" s="195">
        <v>535</v>
      </c>
      <c r="P27" s="195">
        <v>535</v>
      </c>
      <c r="Q27" s="195">
        <v>535</v>
      </c>
      <c r="R27" s="195">
        <v>535</v>
      </c>
      <c r="S27" s="195">
        <v>535</v>
      </c>
      <c r="T27" s="195">
        <v>535</v>
      </c>
      <c r="U27" s="195">
        <v>535</v>
      </c>
      <c r="V27" s="195">
        <v>535</v>
      </c>
      <c r="W27" s="195">
        <v>535</v>
      </c>
      <c r="X27" s="195">
        <v>535</v>
      </c>
      <c r="Y27" s="195">
        <v>535</v>
      </c>
      <c r="Z27" s="195">
        <v>535</v>
      </c>
      <c r="AA27" s="195">
        <v>535</v>
      </c>
      <c r="AB27" s="195">
        <v>535</v>
      </c>
      <c r="AC27" s="195">
        <v>535</v>
      </c>
      <c r="AD27" s="195">
        <v>535</v>
      </c>
      <c r="AE27" s="195">
        <v>535</v>
      </c>
      <c r="AF27" s="195">
        <v>535</v>
      </c>
      <c r="AG27" s="195">
        <v>535</v>
      </c>
      <c r="AH27" s="195">
        <v>535</v>
      </c>
      <c r="AI27" s="195">
        <v>535</v>
      </c>
      <c r="AJ27" s="195">
        <v>535</v>
      </c>
      <c r="AK27" s="195">
        <v>535</v>
      </c>
      <c r="AL27" s="195">
        <v>535</v>
      </c>
      <c r="AM27" s="195">
        <v>535</v>
      </c>
      <c r="AN27" s="195">
        <v>535</v>
      </c>
      <c r="AO27" s="195">
        <v>535</v>
      </c>
      <c r="AP27" s="195">
        <v>535</v>
      </c>
      <c r="AQ27" s="195">
        <v>535</v>
      </c>
      <c r="AR27" s="195">
        <v>535</v>
      </c>
      <c r="AS27" s="195">
        <v>535</v>
      </c>
      <c r="AT27" s="195">
        <v>535</v>
      </c>
      <c r="AU27" s="195">
        <v>535</v>
      </c>
      <c r="AV27" s="195">
        <v>535</v>
      </c>
      <c r="AW27" s="195">
        <v>535</v>
      </c>
      <c r="AX27" s="195">
        <v>535</v>
      </c>
      <c r="AY27" s="195">
        <v>535</v>
      </c>
      <c r="AZ27" s="195">
        <v>535</v>
      </c>
      <c r="BA27" s="195">
        <v>535</v>
      </c>
      <c r="BB27" s="195">
        <v>535</v>
      </c>
      <c r="BC27" s="195">
        <v>535</v>
      </c>
      <c r="BD27" s="195">
        <v>535</v>
      </c>
      <c r="BE27" s="195">
        <v>535</v>
      </c>
      <c r="BF27" s="195">
        <v>535</v>
      </c>
      <c r="BG27" s="195">
        <v>535</v>
      </c>
      <c r="BH27" s="195">
        <v>535</v>
      </c>
      <c r="BI27" s="195">
        <v>535</v>
      </c>
      <c r="BJ27" s="195">
        <v>535</v>
      </c>
      <c r="BK27" s="195">
        <v>535</v>
      </c>
      <c r="BL27" s="195">
        <v>535</v>
      </c>
      <c r="BM27" s="195">
        <v>535</v>
      </c>
      <c r="BN27" s="195">
        <v>535</v>
      </c>
      <c r="BO27" s="195">
        <v>535</v>
      </c>
      <c r="BP27" s="195">
        <v>0</v>
      </c>
      <c r="BQ27" s="195">
        <v>0</v>
      </c>
      <c r="BR27" s="195">
        <v>0</v>
      </c>
      <c r="BS27" s="195">
        <v>0</v>
      </c>
      <c r="BT27" s="195">
        <v>0</v>
      </c>
      <c r="BU27" s="195">
        <v>0</v>
      </c>
    </row>
    <row r="28" spans="1:73" ht="17.25" customHeight="1" outlineLevel="1">
      <c r="A28" s="132"/>
      <c r="B28" s="132"/>
      <c r="C28" s="447" t="s">
        <v>644</v>
      </c>
      <c r="E28" s="199"/>
      <c r="F28" s="199"/>
      <c r="I28" s="90">
        <v>17500</v>
      </c>
      <c r="J28" s="195">
        <v>1750</v>
      </c>
      <c r="K28" s="195">
        <v>0</v>
      </c>
      <c r="L28" s="195">
        <v>0</v>
      </c>
      <c r="M28" s="195">
        <v>0</v>
      </c>
      <c r="N28" s="195">
        <v>0</v>
      </c>
      <c r="O28" s="195">
        <v>1750</v>
      </c>
      <c r="P28" s="195">
        <v>0</v>
      </c>
      <c r="Q28" s="195">
        <v>0</v>
      </c>
      <c r="R28" s="195">
        <v>0</v>
      </c>
      <c r="S28" s="195">
        <v>0</v>
      </c>
      <c r="T28" s="195">
        <v>0</v>
      </c>
      <c r="U28" s="195">
        <v>1750</v>
      </c>
      <c r="V28" s="195">
        <v>0</v>
      </c>
      <c r="W28" s="195">
        <v>0</v>
      </c>
      <c r="X28" s="195">
        <v>0</v>
      </c>
      <c r="Y28" s="195">
        <v>0</v>
      </c>
      <c r="Z28" s="195">
        <v>1750</v>
      </c>
      <c r="AA28" s="195">
        <v>0</v>
      </c>
      <c r="AB28" s="195">
        <v>0</v>
      </c>
      <c r="AC28" s="195">
        <v>0</v>
      </c>
      <c r="AD28" s="195">
        <v>0</v>
      </c>
      <c r="AE28" s="195">
        <v>0</v>
      </c>
      <c r="AF28" s="195">
        <v>1750</v>
      </c>
      <c r="AG28" s="195">
        <v>0</v>
      </c>
      <c r="AH28" s="195">
        <v>0</v>
      </c>
      <c r="AI28" s="195">
        <v>0</v>
      </c>
      <c r="AJ28" s="195">
        <v>0</v>
      </c>
      <c r="AK28" s="195">
        <v>1750</v>
      </c>
      <c r="AL28" s="195">
        <v>0</v>
      </c>
      <c r="AM28" s="195">
        <v>0</v>
      </c>
      <c r="AN28" s="195">
        <v>0</v>
      </c>
      <c r="AO28" s="195">
        <v>0</v>
      </c>
      <c r="AP28" s="195">
        <v>0</v>
      </c>
      <c r="AQ28" s="195">
        <v>1750</v>
      </c>
      <c r="AR28" s="195">
        <v>0</v>
      </c>
      <c r="AS28" s="195">
        <v>0</v>
      </c>
      <c r="AT28" s="195">
        <v>0</v>
      </c>
      <c r="AU28" s="195">
        <v>0</v>
      </c>
      <c r="AV28" s="195">
        <v>1750</v>
      </c>
      <c r="AW28" s="195">
        <v>0</v>
      </c>
      <c r="AX28" s="195">
        <v>0</v>
      </c>
      <c r="AY28" s="195">
        <v>0</v>
      </c>
      <c r="AZ28" s="195">
        <v>0</v>
      </c>
      <c r="BA28" s="195">
        <v>0</v>
      </c>
      <c r="BB28" s="195">
        <v>0</v>
      </c>
      <c r="BC28" s="195">
        <v>1750</v>
      </c>
      <c r="BD28" s="195">
        <v>0</v>
      </c>
      <c r="BE28" s="195">
        <v>0</v>
      </c>
      <c r="BF28" s="195">
        <v>0</v>
      </c>
      <c r="BG28" s="195">
        <v>0</v>
      </c>
      <c r="BH28" s="195">
        <v>1750</v>
      </c>
      <c r="BI28" s="195">
        <v>0</v>
      </c>
      <c r="BJ28" s="195">
        <v>0</v>
      </c>
      <c r="BK28" s="195">
        <v>0</v>
      </c>
      <c r="BL28" s="195">
        <v>0</v>
      </c>
      <c r="BM28" s="195">
        <v>0</v>
      </c>
      <c r="BN28" s="195">
        <v>0</v>
      </c>
      <c r="BO28" s="195">
        <v>0</v>
      </c>
      <c r="BP28" s="195">
        <v>0</v>
      </c>
      <c r="BQ28" s="195">
        <v>0</v>
      </c>
      <c r="BR28" s="195">
        <v>0</v>
      </c>
      <c r="BS28" s="195">
        <v>0</v>
      </c>
      <c r="BT28" s="195">
        <v>0</v>
      </c>
      <c r="BU28" s="195">
        <v>0</v>
      </c>
    </row>
    <row r="29" spans="1:73" ht="17.25" customHeight="1" outlineLevel="1">
      <c r="A29" s="132"/>
      <c r="B29" s="132"/>
      <c r="C29" s="447" t="s">
        <v>645</v>
      </c>
      <c r="E29" s="199"/>
      <c r="F29" s="199"/>
      <c r="I29" s="90">
        <v>0</v>
      </c>
      <c r="J29" s="195">
        <v>0</v>
      </c>
      <c r="K29" s="195">
        <v>0</v>
      </c>
      <c r="L29" s="195">
        <v>0</v>
      </c>
      <c r="M29" s="195">
        <v>0</v>
      </c>
      <c r="N29" s="195">
        <v>0</v>
      </c>
      <c r="O29" s="195">
        <v>0</v>
      </c>
      <c r="P29" s="195">
        <v>0</v>
      </c>
      <c r="Q29" s="195">
        <v>0</v>
      </c>
      <c r="R29" s="195">
        <v>0</v>
      </c>
      <c r="S29" s="195">
        <v>0</v>
      </c>
      <c r="T29" s="195">
        <v>0</v>
      </c>
      <c r="U29" s="195">
        <v>0</v>
      </c>
      <c r="V29" s="195">
        <v>0</v>
      </c>
      <c r="W29" s="195">
        <v>0</v>
      </c>
      <c r="X29" s="195">
        <v>0</v>
      </c>
      <c r="Y29" s="195">
        <v>0</v>
      </c>
      <c r="Z29" s="195">
        <v>0</v>
      </c>
      <c r="AA29" s="195">
        <v>0</v>
      </c>
      <c r="AB29" s="195">
        <v>0</v>
      </c>
      <c r="AC29" s="195">
        <v>0</v>
      </c>
      <c r="AD29" s="195">
        <v>0</v>
      </c>
      <c r="AE29" s="195">
        <v>0</v>
      </c>
      <c r="AF29" s="195">
        <v>0</v>
      </c>
      <c r="AG29" s="195">
        <v>0</v>
      </c>
      <c r="AH29" s="195">
        <v>0</v>
      </c>
      <c r="AI29" s="195">
        <v>0</v>
      </c>
      <c r="AJ29" s="195">
        <v>0</v>
      </c>
      <c r="AK29" s="195">
        <v>0</v>
      </c>
      <c r="AL29" s="195">
        <v>0</v>
      </c>
      <c r="AM29" s="195">
        <v>0</v>
      </c>
      <c r="AN29" s="195">
        <v>0</v>
      </c>
      <c r="AO29" s="195">
        <v>0</v>
      </c>
      <c r="AP29" s="195">
        <v>0</v>
      </c>
      <c r="AQ29" s="195">
        <v>0</v>
      </c>
      <c r="AR29" s="195">
        <v>0</v>
      </c>
      <c r="AS29" s="195">
        <v>0</v>
      </c>
      <c r="AT29" s="195">
        <v>0</v>
      </c>
      <c r="AU29" s="195">
        <v>0</v>
      </c>
      <c r="AV29" s="195">
        <v>0</v>
      </c>
      <c r="AW29" s="195">
        <v>0</v>
      </c>
      <c r="AX29" s="195">
        <v>0</v>
      </c>
      <c r="AY29" s="195">
        <v>0</v>
      </c>
      <c r="AZ29" s="195">
        <v>0</v>
      </c>
      <c r="BA29" s="195">
        <v>0</v>
      </c>
      <c r="BB29" s="195">
        <v>0</v>
      </c>
      <c r="BC29" s="195">
        <v>0</v>
      </c>
      <c r="BD29" s="195">
        <v>0</v>
      </c>
      <c r="BE29" s="195">
        <v>0</v>
      </c>
      <c r="BF29" s="195">
        <v>0</v>
      </c>
      <c r="BG29" s="195">
        <v>0</v>
      </c>
      <c r="BH29" s="195">
        <v>0</v>
      </c>
      <c r="BI29" s="195">
        <v>0</v>
      </c>
      <c r="BJ29" s="195">
        <v>0</v>
      </c>
      <c r="BK29" s="195">
        <v>0</v>
      </c>
      <c r="BL29" s="195">
        <v>0</v>
      </c>
      <c r="BM29" s="195">
        <v>0</v>
      </c>
      <c r="BN29" s="195">
        <v>0</v>
      </c>
      <c r="BO29" s="195">
        <v>0</v>
      </c>
      <c r="BP29" s="195">
        <v>0</v>
      </c>
      <c r="BQ29" s="195">
        <v>0</v>
      </c>
      <c r="BR29" s="195">
        <v>0</v>
      </c>
      <c r="BS29" s="195">
        <v>0</v>
      </c>
      <c r="BT29" s="195">
        <v>0</v>
      </c>
      <c r="BU29" s="195">
        <v>0</v>
      </c>
    </row>
    <row r="30" spans="1:73" ht="17.25" customHeight="1" outlineLevel="1">
      <c r="A30" s="132"/>
      <c r="B30" s="132"/>
      <c r="C30" s="447" t="s">
        <v>646</v>
      </c>
      <c r="E30" s="199"/>
      <c r="I30" s="90">
        <v>6960</v>
      </c>
      <c r="J30" s="195">
        <v>120</v>
      </c>
      <c r="K30" s="195">
        <v>120</v>
      </c>
      <c r="L30" s="195">
        <v>120</v>
      </c>
      <c r="M30" s="195">
        <v>120</v>
      </c>
      <c r="N30" s="195">
        <v>120</v>
      </c>
      <c r="O30" s="195">
        <v>120</v>
      </c>
      <c r="P30" s="195">
        <v>120</v>
      </c>
      <c r="Q30" s="195">
        <v>120</v>
      </c>
      <c r="R30" s="195">
        <v>120</v>
      </c>
      <c r="S30" s="195">
        <v>120</v>
      </c>
      <c r="T30" s="195">
        <v>120</v>
      </c>
      <c r="U30" s="195">
        <v>120</v>
      </c>
      <c r="V30" s="195">
        <v>120</v>
      </c>
      <c r="W30" s="195">
        <v>120</v>
      </c>
      <c r="X30" s="195">
        <v>120</v>
      </c>
      <c r="Y30" s="195">
        <v>120</v>
      </c>
      <c r="Z30" s="195">
        <v>120</v>
      </c>
      <c r="AA30" s="195">
        <v>120</v>
      </c>
      <c r="AB30" s="195">
        <v>120</v>
      </c>
      <c r="AC30" s="195">
        <v>120</v>
      </c>
      <c r="AD30" s="195">
        <v>120</v>
      </c>
      <c r="AE30" s="195">
        <v>120</v>
      </c>
      <c r="AF30" s="195">
        <v>120</v>
      </c>
      <c r="AG30" s="195">
        <v>120</v>
      </c>
      <c r="AH30" s="195">
        <v>120</v>
      </c>
      <c r="AI30" s="195">
        <v>120</v>
      </c>
      <c r="AJ30" s="195">
        <v>120</v>
      </c>
      <c r="AK30" s="195">
        <v>120</v>
      </c>
      <c r="AL30" s="195">
        <v>120</v>
      </c>
      <c r="AM30" s="195">
        <v>120</v>
      </c>
      <c r="AN30" s="195">
        <v>120</v>
      </c>
      <c r="AO30" s="195">
        <v>120</v>
      </c>
      <c r="AP30" s="195">
        <v>120</v>
      </c>
      <c r="AQ30" s="195">
        <v>120</v>
      </c>
      <c r="AR30" s="195">
        <v>120</v>
      </c>
      <c r="AS30" s="195">
        <v>120</v>
      </c>
      <c r="AT30" s="195">
        <v>120</v>
      </c>
      <c r="AU30" s="195">
        <v>120</v>
      </c>
      <c r="AV30" s="195">
        <v>120</v>
      </c>
      <c r="AW30" s="195">
        <v>120</v>
      </c>
      <c r="AX30" s="195">
        <v>120</v>
      </c>
      <c r="AY30" s="195">
        <v>120</v>
      </c>
      <c r="AZ30" s="195">
        <v>120</v>
      </c>
      <c r="BA30" s="195">
        <v>120</v>
      </c>
      <c r="BB30" s="195">
        <v>120</v>
      </c>
      <c r="BC30" s="195">
        <v>120</v>
      </c>
      <c r="BD30" s="195">
        <v>120</v>
      </c>
      <c r="BE30" s="195">
        <v>120</v>
      </c>
      <c r="BF30" s="195">
        <v>120</v>
      </c>
      <c r="BG30" s="195">
        <v>120</v>
      </c>
      <c r="BH30" s="195">
        <v>120</v>
      </c>
      <c r="BI30" s="195">
        <v>120</v>
      </c>
      <c r="BJ30" s="195">
        <v>120</v>
      </c>
      <c r="BK30" s="195">
        <v>120</v>
      </c>
      <c r="BL30" s="195">
        <v>120</v>
      </c>
      <c r="BM30" s="195">
        <v>120</v>
      </c>
      <c r="BN30" s="195">
        <v>120</v>
      </c>
      <c r="BO30" s="195">
        <v>120</v>
      </c>
      <c r="BP30" s="195">
        <v>0</v>
      </c>
      <c r="BQ30" s="195">
        <v>0</v>
      </c>
      <c r="BR30" s="195">
        <v>0</v>
      </c>
      <c r="BS30" s="195">
        <v>0</v>
      </c>
      <c r="BT30" s="195">
        <v>0</v>
      </c>
      <c r="BU30" s="195">
        <v>0</v>
      </c>
    </row>
    <row r="31" spans="1:73" ht="17.25" customHeight="1" outlineLevel="1">
      <c r="A31" s="132"/>
      <c r="B31" s="132"/>
      <c r="C31" s="447" t="s">
        <v>647</v>
      </c>
      <c r="E31" s="199"/>
      <c r="I31" s="90">
        <v>4640</v>
      </c>
      <c r="J31" s="195">
        <v>80</v>
      </c>
      <c r="K31" s="195">
        <v>80</v>
      </c>
      <c r="L31" s="195">
        <v>80</v>
      </c>
      <c r="M31" s="195">
        <v>80</v>
      </c>
      <c r="N31" s="195">
        <v>80</v>
      </c>
      <c r="O31" s="195">
        <v>80</v>
      </c>
      <c r="P31" s="195">
        <v>80</v>
      </c>
      <c r="Q31" s="195">
        <v>80</v>
      </c>
      <c r="R31" s="195">
        <v>80</v>
      </c>
      <c r="S31" s="195">
        <v>80</v>
      </c>
      <c r="T31" s="195">
        <v>80</v>
      </c>
      <c r="U31" s="195">
        <v>80</v>
      </c>
      <c r="V31" s="195">
        <v>80</v>
      </c>
      <c r="W31" s="195">
        <v>80</v>
      </c>
      <c r="X31" s="195">
        <v>80</v>
      </c>
      <c r="Y31" s="195">
        <v>80</v>
      </c>
      <c r="Z31" s="195">
        <v>80</v>
      </c>
      <c r="AA31" s="195">
        <v>80</v>
      </c>
      <c r="AB31" s="195">
        <v>80</v>
      </c>
      <c r="AC31" s="195">
        <v>80</v>
      </c>
      <c r="AD31" s="195">
        <v>80</v>
      </c>
      <c r="AE31" s="195">
        <v>80</v>
      </c>
      <c r="AF31" s="195">
        <v>80</v>
      </c>
      <c r="AG31" s="195">
        <v>80</v>
      </c>
      <c r="AH31" s="195">
        <v>80</v>
      </c>
      <c r="AI31" s="195">
        <v>80</v>
      </c>
      <c r="AJ31" s="195">
        <v>80</v>
      </c>
      <c r="AK31" s="195">
        <v>80</v>
      </c>
      <c r="AL31" s="195">
        <v>80</v>
      </c>
      <c r="AM31" s="195">
        <v>80</v>
      </c>
      <c r="AN31" s="195">
        <v>80</v>
      </c>
      <c r="AO31" s="195">
        <v>80</v>
      </c>
      <c r="AP31" s="195">
        <v>80</v>
      </c>
      <c r="AQ31" s="195">
        <v>80</v>
      </c>
      <c r="AR31" s="195">
        <v>80</v>
      </c>
      <c r="AS31" s="195">
        <v>80</v>
      </c>
      <c r="AT31" s="195">
        <v>80</v>
      </c>
      <c r="AU31" s="195">
        <v>80</v>
      </c>
      <c r="AV31" s="195">
        <v>80</v>
      </c>
      <c r="AW31" s="195">
        <v>80</v>
      </c>
      <c r="AX31" s="195">
        <v>80</v>
      </c>
      <c r="AY31" s="195">
        <v>80</v>
      </c>
      <c r="AZ31" s="195">
        <v>80</v>
      </c>
      <c r="BA31" s="195">
        <v>80</v>
      </c>
      <c r="BB31" s="195">
        <v>80</v>
      </c>
      <c r="BC31" s="195">
        <v>80</v>
      </c>
      <c r="BD31" s="195">
        <v>80</v>
      </c>
      <c r="BE31" s="195">
        <v>80</v>
      </c>
      <c r="BF31" s="195">
        <v>80</v>
      </c>
      <c r="BG31" s="195">
        <v>80</v>
      </c>
      <c r="BH31" s="195">
        <v>80</v>
      </c>
      <c r="BI31" s="195">
        <v>80</v>
      </c>
      <c r="BJ31" s="195">
        <v>80</v>
      </c>
      <c r="BK31" s="195">
        <v>80</v>
      </c>
      <c r="BL31" s="195">
        <v>80</v>
      </c>
      <c r="BM31" s="195">
        <v>80</v>
      </c>
      <c r="BN31" s="195">
        <v>80</v>
      </c>
      <c r="BO31" s="195">
        <v>80</v>
      </c>
      <c r="BP31" s="195">
        <v>0</v>
      </c>
      <c r="BQ31" s="195">
        <v>0</v>
      </c>
      <c r="BR31" s="195">
        <v>0</v>
      </c>
      <c r="BS31" s="195">
        <v>0</v>
      </c>
      <c r="BT31" s="195">
        <v>0</v>
      </c>
      <c r="BU31" s="195">
        <v>0</v>
      </c>
    </row>
    <row r="32" spans="1:73" ht="17.25" customHeight="1" outlineLevel="1">
      <c r="A32" s="132"/>
      <c r="B32" s="132"/>
      <c r="C32" s="447" t="s">
        <v>648</v>
      </c>
      <c r="E32" s="199"/>
      <c r="I32" s="90">
        <v>6380</v>
      </c>
      <c r="J32" s="195">
        <v>110</v>
      </c>
      <c r="K32" s="195">
        <v>110</v>
      </c>
      <c r="L32" s="195">
        <v>110</v>
      </c>
      <c r="M32" s="195">
        <v>110</v>
      </c>
      <c r="N32" s="195">
        <v>110</v>
      </c>
      <c r="O32" s="195">
        <v>110</v>
      </c>
      <c r="P32" s="195">
        <v>110</v>
      </c>
      <c r="Q32" s="195">
        <v>110</v>
      </c>
      <c r="R32" s="195">
        <v>110</v>
      </c>
      <c r="S32" s="195">
        <v>110</v>
      </c>
      <c r="T32" s="195">
        <v>110</v>
      </c>
      <c r="U32" s="195">
        <v>110</v>
      </c>
      <c r="V32" s="195">
        <v>110</v>
      </c>
      <c r="W32" s="195">
        <v>110</v>
      </c>
      <c r="X32" s="195">
        <v>110</v>
      </c>
      <c r="Y32" s="195">
        <v>110</v>
      </c>
      <c r="Z32" s="195">
        <v>110</v>
      </c>
      <c r="AA32" s="195">
        <v>110</v>
      </c>
      <c r="AB32" s="195">
        <v>110</v>
      </c>
      <c r="AC32" s="195">
        <v>110</v>
      </c>
      <c r="AD32" s="195">
        <v>110</v>
      </c>
      <c r="AE32" s="195">
        <v>110</v>
      </c>
      <c r="AF32" s="195">
        <v>110</v>
      </c>
      <c r="AG32" s="195">
        <v>110</v>
      </c>
      <c r="AH32" s="195">
        <v>110</v>
      </c>
      <c r="AI32" s="195">
        <v>110</v>
      </c>
      <c r="AJ32" s="195">
        <v>110</v>
      </c>
      <c r="AK32" s="195">
        <v>110</v>
      </c>
      <c r="AL32" s="195">
        <v>110</v>
      </c>
      <c r="AM32" s="195">
        <v>110</v>
      </c>
      <c r="AN32" s="195">
        <v>110</v>
      </c>
      <c r="AO32" s="195">
        <v>110</v>
      </c>
      <c r="AP32" s="195">
        <v>110</v>
      </c>
      <c r="AQ32" s="195">
        <v>110</v>
      </c>
      <c r="AR32" s="195">
        <v>110</v>
      </c>
      <c r="AS32" s="195">
        <v>110</v>
      </c>
      <c r="AT32" s="195">
        <v>110</v>
      </c>
      <c r="AU32" s="195">
        <v>110</v>
      </c>
      <c r="AV32" s="195">
        <v>110</v>
      </c>
      <c r="AW32" s="195">
        <v>110</v>
      </c>
      <c r="AX32" s="195">
        <v>110</v>
      </c>
      <c r="AY32" s="195">
        <v>110</v>
      </c>
      <c r="AZ32" s="195">
        <v>110</v>
      </c>
      <c r="BA32" s="195">
        <v>110</v>
      </c>
      <c r="BB32" s="195">
        <v>110</v>
      </c>
      <c r="BC32" s="195">
        <v>110</v>
      </c>
      <c r="BD32" s="195">
        <v>110</v>
      </c>
      <c r="BE32" s="195">
        <v>110</v>
      </c>
      <c r="BF32" s="195">
        <v>110</v>
      </c>
      <c r="BG32" s="195">
        <v>110</v>
      </c>
      <c r="BH32" s="195">
        <v>110</v>
      </c>
      <c r="BI32" s="195">
        <v>110</v>
      </c>
      <c r="BJ32" s="195">
        <v>110</v>
      </c>
      <c r="BK32" s="195">
        <v>110</v>
      </c>
      <c r="BL32" s="195">
        <v>110</v>
      </c>
      <c r="BM32" s="195">
        <v>110</v>
      </c>
      <c r="BN32" s="195">
        <v>110</v>
      </c>
      <c r="BO32" s="195">
        <v>110</v>
      </c>
      <c r="BP32" s="195">
        <v>0</v>
      </c>
      <c r="BQ32" s="195">
        <v>0</v>
      </c>
      <c r="BR32" s="195">
        <v>0</v>
      </c>
      <c r="BS32" s="195">
        <v>0</v>
      </c>
      <c r="BT32" s="195">
        <v>0</v>
      </c>
      <c r="BU32" s="195">
        <v>0</v>
      </c>
    </row>
    <row r="33" spans="1:73" ht="17.25" customHeight="1" outlineLevel="1">
      <c r="A33" s="132"/>
      <c r="B33" s="132"/>
      <c r="C33" s="447" t="s">
        <v>649</v>
      </c>
      <c r="E33" s="199"/>
      <c r="I33" s="90">
        <v>2675</v>
      </c>
      <c r="J33" s="195">
        <v>0</v>
      </c>
      <c r="K33" s="195">
        <v>0</v>
      </c>
      <c r="L33" s="195">
        <v>250</v>
      </c>
      <c r="M33" s="195">
        <v>0</v>
      </c>
      <c r="N33" s="195">
        <v>0</v>
      </c>
      <c r="O33" s="195">
        <v>0</v>
      </c>
      <c r="P33" s="195">
        <v>0</v>
      </c>
      <c r="Q33" s="195">
        <v>0</v>
      </c>
      <c r="R33" s="195">
        <v>1250</v>
      </c>
      <c r="S33" s="195">
        <v>0</v>
      </c>
      <c r="T33" s="195">
        <v>0</v>
      </c>
      <c r="U33" s="195">
        <v>0</v>
      </c>
      <c r="V33" s="195">
        <v>0</v>
      </c>
      <c r="W33" s="195">
        <v>0</v>
      </c>
      <c r="X33" s="195">
        <v>0</v>
      </c>
      <c r="Y33" s="195">
        <v>0</v>
      </c>
      <c r="Z33" s="195">
        <v>0</v>
      </c>
      <c r="AA33" s="195">
        <v>0</v>
      </c>
      <c r="AB33" s="195">
        <v>0</v>
      </c>
      <c r="AC33" s="195">
        <v>0</v>
      </c>
      <c r="AD33" s="195">
        <v>0</v>
      </c>
      <c r="AE33" s="195">
        <v>0</v>
      </c>
      <c r="AF33" s="195">
        <v>0</v>
      </c>
      <c r="AG33" s="195">
        <v>0</v>
      </c>
      <c r="AH33" s="195">
        <v>0</v>
      </c>
      <c r="AI33" s="195">
        <v>0</v>
      </c>
      <c r="AJ33" s="195">
        <v>800</v>
      </c>
      <c r="AK33" s="195">
        <v>0</v>
      </c>
      <c r="AL33" s="195">
        <v>0</v>
      </c>
      <c r="AM33" s="195">
        <v>0</v>
      </c>
      <c r="AN33" s="195">
        <v>0</v>
      </c>
      <c r="AO33" s="195">
        <v>0</v>
      </c>
      <c r="AP33" s="195">
        <v>0</v>
      </c>
      <c r="AQ33" s="195">
        <v>0</v>
      </c>
      <c r="AR33" s="195">
        <v>0</v>
      </c>
      <c r="AS33" s="195">
        <v>0</v>
      </c>
      <c r="AT33" s="195">
        <v>0</v>
      </c>
      <c r="AU33" s="195">
        <v>0</v>
      </c>
      <c r="AV33" s="195">
        <v>0</v>
      </c>
      <c r="AW33" s="195">
        <v>0</v>
      </c>
      <c r="AX33" s="195">
        <v>0</v>
      </c>
      <c r="AY33" s="195">
        <v>0</v>
      </c>
      <c r="AZ33" s="195">
        <v>0</v>
      </c>
      <c r="BA33" s="195">
        <v>0</v>
      </c>
      <c r="BB33" s="195">
        <v>0</v>
      </c>
      <c r="BC33" s="195">
        <v>0</v>
      </c>
      <c r="BD33" s="195">
        <v>0</v>
      </c>
      <c r="BE33" s="195">
        <v>0</v>
      </c>
      <c r="BF33" s="195">
        <v>0</v>
      </c>
      <c r="BG33" s="195">
        <v>0</v>
      </c>
      <c r="BH33" s="195">
        <v>0</v>
      </c>
      <c r="BI33" s="195">
        <v>0</v>
      </c>
      <c r="BJ33" s="195">
        <v>0</v>
      </c>
      <c r="BK33" s="195">
        <v>375</v>
      </c>
      <c r="BL33" s="195">
        <v>0</v>
      </c>
      <c r="BM33" s="195">
        <v>0</v>
      </c>
      <c r="BN33" s="195">
        <v>0</v>
      </c>
      <c r="BO33" s="195">
        <v>0</v>
      </c>
      <c r="BP33" s="195">
        <v>0</v>
      </c>
      <c r="BQ33" s="195">
        <v>0</v>
      </c>
      <c r="BR33" s="195">
        <v>0</v>
      </c>
      <c r="BS33" s="195">
        <v>0</v>
      </c>
      <c r="BT33" s="195">
        <v>0</v>
      </c>
      <c r="BU33" s="195">
        <v>0</v>
      </c>
    </row>
    <row r="34" spans="1:73" ht="17.25" customHeight="1" outlineLevel="1">
      <c r="A34" s="132"/>
      <c r="B34" s="132"/>
      <c r="C34" s="447" t="s">
        <v>272</v>
      </c>
      <c r="E34" s="199"/>
      <c r="I34" s="90">
        <v>9094.9699861708887</v>
      </c>
      <c r="J34" s="195">
        <v>259.95</v>
      </c>
      <c r="K34" s="195">
        <v>207.95999999999998</v>
      </c>
      <c r="L34" s="195">
        <v>146.9802</v>
      </c>
      <c r="M34" s="195">
        <v>140.01080399999998</v>
      </c>
      <c r="N34" s="195">
        <v>140.55202008000001</v>
      </c>
      <c r="O34" s="195">
        <v>193.60406048160002</v>
      </c>
      <c r="P34" s="195">
        <v>141.66714169123199</v>
      </c>
      <c r="Q34" s="195">
        <v>128.74148452505665</v>
      </c>
      <c r="R34" s="195">
        <v>166.82731421555775</v>
      </c>
      <c r="S34" s="195">
        <v>129.92486049986891</v>
      </c>
      <c r="T34" s="195">
        <v>130.5343577098663</v>
      </c>
      <c r="U34" s="195">
        <v>183.65604486406363</v>
      </c>
      <c r="V34" s="195">
        <v>131.79016576134492</v>
      </c>
      <c r="W34" s="195">
        <v>132.43696907657181</v>
      </c>
      <c r="X34" s="195">
        <v>133.09670845810325</v>
      </c>
      <c r="Y34" s="195">
        <v>133.76964262726531</v>
      </c>
      <c r="Z34" s="195">
        <v>186.95603547981062</v>
      </c>
      <c r="AA34" s="195">
        <v>135.15615618940683</v>
      </c>
      <c r="AB34" s="195">
        <v>135.87027931319497</v>
      </c>
      <c r="AC34" s="195">
        <v>136.59868489945887</v>
      </c>
      <c r="AD34" s="195">
        <v>137.34165859744803</v>
      </c>
      <c r="AE34" s="195">
        <v>138.09949176939702</v>
      </c>
      <c r="AF34" s="195">
        <v>191.37248160478495</v>
      </c>
      <c r="AG34" s="195">
        <v>139.66093123688066</v>
      </c>
      <c r="AH34" s="195">
        <v>140.46514986161827</v>
      </c>
      <c r="AI34" s="195">
        <v>141.28545285885065</v>
      </c>
      <c r="AJ34" s="195">
        <v>166.12216191602766</v>
      </c>
      <c r="AK34" s="195">
        <v>195.47560515434819</v>
      </c>
      <c r="AL34" s="195">
        <v>143.84611725743517</v>
      </c>
      <c r="AM34" s="195">
        <v>144.29007843000952</v>
      </c>
      <c r="AN34" s="195">
        <v>144.73847921430962</v>
      </c>
      <c r="AO34" s="195">
        <v>145.19136400645272</v>
      </c>
      <c r="AP34" s="195">
        <v>145.64877764651723</v>
      </c>
      <c r="AQ34" s="195">
        <v>198.61076542298241</v>
      </c>
      <c r="AR34" s="195">
        <v>146.57737307721223</v>
      </c>
      <c r="AS34" s="195">
        <v>147.04864680798434</v>
      </c>
      <c r="AT34" s="195">
        <v>147.52463327606421</v>
      </c>
      <c r="AU34" s="195">
        <v>148.00537960882482</v>
      </c>
      <c r="AV34" s="195">
        <v>200.99093340491308</v>
      </c>
      <c r="AW34" s="195">
        <v>148.98134273896221</v>
      </c>
      <c r="AX34" s="195">
        <v>149.47665616635183</v>
      </c>
      <c r="AY34" s="195">
        <v>149.97692272801535</v>
      </c>
      <c r="AZ34" s="195">
        <v>150.48219195529552</v>
      </c>
      <c r="BA34" s="195">
        <v>150.99251387484847</v>
      </c>
      <c r="BB34" s="195">
        <v>151.50793901359697</v>
      </c>
      <c r="BC34" s="195">
        <v>204.52851840373293</v>
      </c>
      <c r="BD34" s="195">
        <v>152.55430358777028</v>
      </c>
      <c r="BE34" s="195">
        <v>153.08534662364795</v>
      </c>
      <c r="BF34" s="195">
        <v>153.62170008988446</v>
      </c>
      <c r="BG34" s="195">
        <v>154.1634170907833</v>
      </c>
      <c r="BH34" s="195">
        <v>207.21055126169114</v>
      </c>
      <c r="BI34" s="195">
        <v>155.26315677430804</v>
      </c>
      <c r="BJ34" s="195">
        <v>155.82128834205113</v>
      </c>
      <c r="BK34" s="195">
        <v>167.63500122547163</v>
      </c>
      <c r="BL34" s="195">
        <v>156.95435123772634</v>
      </c>
      <c r="BM34" s="195">
        <v>157.52939475010362</v>
      </c>
      <c r="BN34" s="195">
        <v>158.11018869760466</v>
      </c>
      <c r="BO34" s="195">
        <v>158.69679058458073</v>
      </c>
      <c r="BP34" s="195">
        <v>0</v>
      </c>
      <c r="BQ34" s="195">
        <v>0</v>
      </c>
      <c r="BR34" s="195">
        <v>0</v>
      </c>
      <c r="BS34" s="195">
        <v>0</v>
      </c>
      <c r="BT34" s="195">
        <v>0</v>
      </c>
      <c r="BU34" s="195">
        <v>0</v>
      </c>
    </row>
    <row r="35" spans="1:73" ht="17.25" customHeight="1" outlineLevel="1">
      <c r="A35" s="132"/>
      <c r="B35" s="132"/>
      <c r="C35" s="447" t="s">
        <v>650</v>
      </c>
      <c r="E35" s="199"/>
      <c r="I35" s="90">
        <v>2500</v>
      </c>
      <c r="J35" s="195">
        <v>2500</v>
      </c>
      <c r="K35" s="195">
        <v>0</v>
      </c>
      <c r="L35" s="195">
        <v>0</v>
      </c>
      <c r="M35" s="195">
        <v>0</v>
      </c>
      <c r="N35" s="195">
        <v>0</v>
      </c>
      <c r="O35" s="195">
        <v>0</v>
      </c>
      <c r="P35" s="195">
        <v>0</v>
      </c>
      <c r="Q35" s="195">
        <v>0</v>
      </c>
      <c r="R35" s="195">
        <v>0</v>
      </c>
      <c r="S35" s="195">
        <v>0</v>
      </c>
      <c r="T35" s="195">
        <v>0</v>
      </c>
      <c r="U35" s="195">
        <v>0</v>
      </c>
      <c r="V35" s="195">
        <v>0</v>
      </c>
      <c r="W35" s="195">
        <v>0</v>
      </c>
      <c r="X35" s="195">
        <v>0</v>
      </c>
      <c r="Y35" s="195">
        <v>0</v>
      </c>
      <c r="Z35" s="195">
        <v>0</v>
      </c>
      <c r="AA35" s="195">
        <v>0</v>
      </c>
      <c r="AB35" s="195">
        <v>0</v>
      </c>
      <c r="AC35" s="195">
        <v>0</v>
      </c>
      <c r="AD35" s="195">
        <v>0</v>
      </c>
      <c r="AE35" s="195">
        <v>0</v>
      </c>
      <c r="AF35" s="195">
        <v>0</v>
      </c>
      <c r="AG35" s="195">
        <v>0</v>
      </c>
      <c r="AH35" s="195">
        <v>0</v>
      </c>
      <c r="AI35" s="195">
        <v>0</v>
      </c>
      <c r="AJ35" s="195">
        <v>0</v>
      </c>
      <c r="AK35" s="195">
        <v>0</v>
      </c>
      <c r="AL35" s="195">
        <v>0</v>
      </c>
      <c r="AM35" s="195">
        <v>0</v>
      </c>
      <c r="AN35" s="195">
        <v>0</v>
      </c>
      <c r="AO35" s="195">
        <v>0</v>
      </c>
      <c r="AP35" s="195">
        <v>0</v>
      </c>
      <c r="AQ35" s="195">
        <v>0</v>
      </c>
      <c r="AR35" s="195">
        <v>0</v>
      </c>
      <c r="AS35" s="195">
        <v>0</v>
      </c>
      <c r="AT35" s="195">
        <v>0</v>
      </c>
      <c r="AU35" s="195">
        <v>0</v>
      </c>
      <c r="AV35" s="195">
        <v>0</v>
      </c>
      <c r="AW35" s="195">
        <v>0</v>
      </c>
      <c r="AX35" s="195">
        <v>0</v>
      </c>
      <c r="AY35" s="195">
        <v>0</v>
      </c>
      <c r="AZ35" s="195">
        <v>0</v>
      </c>
      <c r="BA35" s="195">
        <v>0</v>
      </c>
      <c r="BB35" s="195">
        <v>0</v>
      </c>
      <c r="BC35" s="195">
        <v>0</v>
      </c>
      <c r="BD35" s="195">
        <v>0</v>
      </c>
      <c r="BE35" s="195">
        <v>0</v>
      </c>
      <c r="BF35" s="195">
        <v>0</v>
      </c>
      <c r="BG35" s="195">
        <v>0</v>
      </c>
      <c r="BH35" s="195">
        <v>0</v>
      </c>
      <c r="BI35" s="195">
        <v>0</v>
      </c>
      <c r="BJ35" s="195">
        <v>0</v>
      </c>
      <c r="BK35" s="195">
        <v>0</v>
      </c>
      <c r="BL35" s="195">
        <v>0</v>
      </c>
      <c r="BM35" s="195">
        <v>0</v>
      </c>
      <c r="BN35" s="195">
        <v>0</v>
      </c>
      <c r="BO35" s="195">
        <v>0</v>
      </c>
      <c r="BP35" s="195">
        <v>0</v>
      </c>
      <c r="BQ35" s="195">
        <v>0</v>
      </c>
      <c r="BR35" s="195">
        <v>0</v>
      </c>
      <c r="BS35" s="195">
        <v>0</v>
      </c>
      <c r="BT35" s="195">
        <v>0</v>
      </c>
      <c r="BU35" s="195">
        <v>0</v>
      </c>
    </row>
    <row r="36" spans="1:73" ht="17.25" customHeight="1" outlineLevel="2">
      <c r="A36" s="132"/>
      <c r="B36" s="132"/>
      <c r="C36" s="447" t="s">
        <v>586</v>
      </c>
      <c r="E36" s="199"/>
      <c r="I36" s="90">
        <v>0</v>
      </c>
      <c r="J36" s="195">
        <v>0</v>
      </c>
      <c r="K36" s="195">
        <v>0</v>
      </c>
      <c r="L36" s="195">
        <v>0</v>
      </c>
      <c r="M36" s="195">
        <v>0</v>
      </c>
      <c r="N36" s="195">
        <v>0</v>
      </c>
      <c r="O36" s="195">
        <v>0</v>
      </c>
      <c r="P36" s="195">
        <v>0</v>
      </c>
      <c r="Q36" s="195">
        <v>0</v>
      </c>
      <c r="R36" s="195">
        <v>0</v>
      </c>
      <c r="S36" s="195">
        <v>0</v>
      </c>
      <c r="T36" s="195">
        <v>0</v>
      </c>
      <c r="U36" s="195">
        <v>0</v>
      </c>
      <c r="V36" s="195">
        <v>0</v>
      </c>
      <c r="W36" s="195">
        <v>0</v>
      </c>
      <c r="X36" s="195">
        <v>0</v>
      </c>
      <c r="Y36" s="195">
        <v>0</v>
      </c>
      <c r="Z36" s="195">
        <v>0</v>
      </c>
      <c r="AA36" s="195">
        <v>0</v>
      </c>
      <c r="AB36" s="195">
        <v>0</v>
      </c>
      <c r="AC36" s="195">
        <v>0</v>
      </c>
      <c r="AD36" s="195">
        <v>0</v>
      </c>
      <c r="AE36" s="195">
        <v>0</v>
      </c>
      <c r="AF36" s="195">
        <v>0</v>
      </c>
      <c r="AG36" s="195">
        <v>0</v>
      </c>
      <c r="AH36" s="195">
        <v>0</v>
      </c>
      <c r="AI36" s="195">
        <v>0</v>
      </c>
      <c r="AJ36" s="195">
        <v>0</v>
      </c>
      <c r="AK36" s="195">
        <v>0</v>
      </c>
      <c r="AL36" s="195">
        <v>0</v>
      </c>
      <c r="AM36" s="195">
        <v>0</v>
      </c>
      <c r="AN36" s="195">
        <v>0</v>
      </c>
      <c r="AO36" s="195">
        <v>0</v>
      </c>
      <c r="AP36" s="195">
        <v>0</v>
      </c>
      <c r="AQ36" s="195">
        <v>0</v>
      </c>
      <c r="AR36" s="195">
        <v>0</v>
      </c>
      <c r="AS36" s="195">
        <v>0</v>
      </c>
      <c r="AT36" s="195">
        <v>0</v>
      </c>
      <c r="AU36" s="195">
        <v>0</v>
      </c>
      <c r="AV36" s="195">
        <v>0</v>
      </c>
      <c r="AW36" s="195">
        <v>0</v>
      </c>
      <c r="AX36" s="195">
        <v>0</v>
      </c>
      <c r="AY36" s="195">
        <v>0</v>
      </c>
      <c r="AZ36" s="195">
        <v>0</v>
      </c>
      <c r="BA36" s="195">
        <v>0</v>
      </c>
      <c r="BB36" s="195">
        <v>0</v>
      </c>
      <c r="BC36" s="195">
        <v>0</v>
      </c>
      <c r="BD36" s="195">
        <v>0</v>
      </c>
      <c r="BE36" s="195">
        <v>0</v>
      </c>
      <c r="BF36" s="195">
        <v>0</v>
      </c>
      <c r="BG36" s="195">
        <v>0</v>
      </c>
      <c r="BH36" s="195">
        <v>0</v>
      </c>
      <c r="BI36" s="195">
        <v>0</v>
      </c>
      <c r="BJ36" s="195">
        <v>0</v>
      </c>
      <c r="BK36" s="195">
        <v>0</v>
      </c>
      <c r="BL36" s="195">
        <v>0</v>
      </c>
      <c r="BM36" s="195">
        <v>0</v>
      </c>
      <c r="BN36" s="195">
        <v>0</v>
      </c>
      <c r="BO36" s="195">
        <v>0</v>
      </c>
      <c r="BP36" s="195">
        <v>0</v>
      </c>
      <c r="BQ36" s="195">
        <v>0</v>
      </c>
      <c r="BR36" s="195">
        <v>0</v>
      </c>
      <c r="BS36" s="195">
        <v>0</v>
      </c>
      <c r="BT36" s="195">
        <v>0</v>
      </c>
      <c r="BU36" s="195">
        <v>0</v>
      </c>
    </row>
    <row r="37" spans="1:73" ht="17.25" customHeight="1" outlineLevel="2">
      <c r="A37" s="132"/>
      <c r="B37" s="132"/>
      <c r="C37" s="447" t="s">
        <v>587</v>
      </c>
      <c r="E37" s="199"/>
      <c r="I37" s="90">
        <v>0</v>
      </c>
      <c r="J37" s="195">
        <v>0</v>
      </c>
      <c r="K37" s="195">
        <v>0</v>
      </c>
      <c r="L37" s="195">
        <v>0</v>
      </c>
      <c r="M37" s="195">
        <v>0</v>
      </c>
      <c r="N37" s="195">
        <v>0</v>
      </c>
      <c r="O37" s="195">
        <v>0</v>
      </c>
      <c r="P37" s="195">
        <v>0</v>
      </c>
      <c r="Q37" s="195">
        <v>0</v>
      </c>
      <c r="R37" s="195">
        <v>0</v>
      </c>
      <c r="S37" s="195">
        <v>0</v>
      </c>
      <c r="T37" s="195">
        <v>0</v>
      </c>
      <c r="U37" s="195">
        <v>0</v>
      </c>
      <c r="V37" s="195">
        <v>0</v>
      </c>
      <c r="W37" s="195">
        <v>0</v>
      </c>
      <c r="X37" s="195">
        <v>0</v>
      </c>
      <c r="Y37" s="195">
        <v>0</v>
      </c>
      <c r="Z37" s="195">
        <v>0</v>
      </c>
      <c r="AA37" s="195">
        <v>0</v>
      </c>
      <c r="AB37" s="195">
        <v>0</v>
      </c>
      <c r="AC37" s="195">
        <v>0</v>
      </c>
      <c r="AD37" s="195">
        <v>0</v>
      </c>
      <c r="AE37" s="195">
        <v>0</v>
      </c>
      <c r="AF37" s="195">
        <v>0</v>
      </c>
      <c r="AG37" s="195">
        <v>0</v>
      </c>
      <c r="AH37" s="195">
        <v>0</v>
      </c>
      <c r="AI37" s="195">
        <v>0</v>
      </c>
      <c r="AJ37" s="195">
        <v>0</v>
      </c>
      <c r="AK37" s="195">
        <v>0</v>
      </c>
      <c r="AL37" s="195">
        <v>0</v>
      </c>
      <c r="AM37" s="195">
        <v>0</v>
      </c>
      <c r="AN37" s="195">
        <v>0</v>
      </c>
      <c r="AO37" s="195">
        <v>0</v>
      </c>
      <c r="AP37" s="195">
        <v>0</v>
      </c>
      <c r="AQ37" s="195">
        <v>0</v>
      </c>
      <c r="AR37" s="195">
        <v>0</v>
      </c>
      <c r="AS37" s="195">
        <v>0</v>
      </c>
      <c r="AT37" s="195">
        <v>0</v>
      </c>
      <c r="AU37" s="195">
        <v>0</v>
      </c>
      <c r="AV37" s="195">
        <v>0</v>
      </c>
      <c r="AW37" s="195">
        <v>0</v>
      </c>
      <c r="AX37" s="195">
        <v>0</v>
      </c>
      <c r="AY37" s="195">
        <v>0</v>
      </c>
      <c r="AZ37" s="195">
        <v>0</v>
      </c>
      <c r="BA37" s="195">
        <v>0</v>
      </c>
      <c r="BB37" s="195">
        <v>0</v>
      </c>
      <c r="BC37" s="195">
        <v>0</v>
      </c>
      <c r="BD37" s="195">
        <v>0</v>
      </c>
      <c r="BE37" s="195">
        <v>0</v>
      </c>
      <c r="BF37" s="195">
        <v>0</v>
      </c>
      <c r="BG37" s="195">
        <v>0</v>
      </c>
      <c r="BH37" s="195">
        <v>0</v>
      </c>
      <c r="BI37" s="195">
        <v>0</v>
      </c>
      <c r="BJ37" s="195">
        <v>0</v>
      </c>
      <c r="BK37" s="195">
        <v>0</v>
      </c>
      <c r="BL37" s="195">
        <v>0</v>
      </c>
      <c r="BM37" s="195">
        <v>0</v>
      </c>
      <c r="BN37" s="195">
        <v>0</v>
      </c>
      <c r="BO37" s="195">
        <v>0</v>
      </c>
      <c r="BP37" s="195">
        <v>0</v>
      </c>
      <c r="BQ37" s="195">
        <v>0</v>
      </c>
      <c r="BR37" s="195">
        <v>0</v>
      </c>
      <c r="BS37" s="195">
        <v>0</v>
      </c>
      <c r="BT37" s="195">
        <v>0</v>
      </c>
      <c r="BU37" s="195">
        <v>0</v>
      </c>
    </row>
    <row r="38" spans="1:73" ht="17.25" customHeight="1" outlineLevel="2">
      <c r="A38" s="132"/>
      <c r="B38" s="132"/>
      <c r="C38" s="447" t="s">
        <v>588</v>
      </c>
      <c r="E38" s="199"/>
      <c r="I38" s="90">
        <v>0</v>
      </c>
      <c r="J38" s="195">
        <v>0</v>
      </c>
      <c r="K38" s="195">
        <v>0</v>
      </c>
      <c r="L38" s="195">
        <v>0</v>
      </c>
      <c r="M38" s="195">
        <v>0</v>
      </c>
      <c r="N38" s="195">
        <v>0</v>
      </c>
      <c r="O38" s="195">
        <v>0</v>
      </c>
      <c r="P38" s="195">
        <v>0</v>
      </c>
      <c r="Q38" s="195">
        <v>0</v>
      </c>
      <c r="R38" s="195">
        <v>0</v>
      </c>
      <c r="S38" s="195">
        <v>0</v>
      </c>
      <c r="T38" s="195">
        <v>0</v>
      </c>
      <c r="U38" s="195">
        <v>0</v>
      </c>
      <c r="V38" s="195">
        <v>0</v>
      </c>
      <c r="W38" s="195">
        <v>0</v>
      </c>
      <c r="X38" s="195">
        <v>0</v>
      </c>
      <c r="Y38" s="195">
        <v>0</v>
      </c>
      <c r="Z38" s="195">
        <v>0</v>
      </c>
      <c r="AA38" s="195">
        <v>0</v>
      </c>
      <c r="AB38" s="195">
        <v>0</v>
      </c>
      <c r="AC38" s="195">
        <v>0</v>
      </c>
      <c r="AD38" s="195">
        <v>0</v>
      </c>
      <c r="AE38" s="195">
        <v>0</v>
      </c>
      <c r="AF38" s="195">
        <v>0</v>
      </c>
      <c r="AG38" s="195">
        <v>0</v>
      </c>
      <c r="AH38" s="195">
        <v>0</v>
      </c>
      <c r="AI38" s="195">
        <v>0</v>
      </c>
      <c r="AJ38" s="195">
        <v>0</v>
      </c>
      <c r="AK38" s="195">
        <v>0</v>
      </c>
      <c r="AL38" s="195">
        <v>0</v>
      </c>
      <c r="AM38" s="195">
        <v>0</v>
      </c>
      <c r="AN38" s="195">
        <v>0</v>
      </c>
      <c r="AO38" s="195">
        <v>0</v>
      </c>
      <c r="AP38" s="195">
        <v>0</v>
      </c>
      <c r="AQ38" s="195">
        <v>0</v>
      </c>
      <c r="AR38" s="195">
        <v>0</v>
      </c>
      <c r="AS38" s="195">
        <v>0</v>
      </c>
      <c r="AT38" s="195">
        <v>0</v>
      </c>
      <c r="AU38" s="195">
        <v>0</v>
      </c>
      <c r="AV38" s="195">
        <v>0</v>
      </c>
      <c r="AW38" s="195">
        <v>0</v>
      </c>
      <c r="AX38" s="195">
        <v>0</v>
      </c>
      <c r="AY38" s="195">
        <v>0</v>
      </c>
      <c r="AZ38" s="195">
        <v>0</v>
      </c>
      <c r="BA38" s="195">
        <v>0</v>
      </c>
      <c r="BB38" s="195">
        <v>0</v>
      </c>
      <c r="BC38" s="195">
        <v>0</v>
      </c>
      <c r="BD38" s="195">
        <v>0</v>
      </c>
      <c r="BE38" s="195">
        <v>0</v>
      </c>
      <c r="BF38" s="195">
        <v>0</v>
      </c>
      <c r="BG38" s="195">
        <v>0</v>
      </c>
      <c r="BH38" s="195">
        <v>0</v>
      </c>
      <c r="BI38" s="195">
        <v>0</v>
      </c>
      <c r="BJ38" s="195">
        <v>0</v>
      </c>
      <c r="BK38" s="195">
        <v>0</v>
      </c>
      <c r="BL38" s="195">
        <v>0</v>
      </c>
      <c r="BM38" s="195">
        <v>0</v>
      </c>
      <c r="BN38" s="195">
        <v>0</v>
      </c>
      <c r="BO38" s="195">
        <v>0</v>
      </c>
      <c r="BP38" s="195">
        <v>0</v>
      </c>
      <c r="BQ38" s="195">
        <v>0</v>
      </c>
      <c r="BR38" s="195">
        <v>0</v>
      </c>
      <c r="BS38" s="195">
        <v>0</v>
      </c>
      <c r="BT38" s="195">
        <v>0</v>
      </c>
      <c r="BU38" s="195">
        <v>0</v>
      </c>
    </row>
    <row r="39" spans="1:73" ht="17.25" customHeight="1" outlineLevel="2">
      <c r="A39" s="132"/>
      <c r="B39" s="132"/>
      <c r="C39" s="447" t="s">
        <v>589</v>
      </c>
      <c r="E39" s="199"/>
      <c r="F39" s="199"/>
      <c r="G39" s="199"/>
      <c r="I39" s="90">
        <v>0</v>
      </c>
      <c r="J39" s="195">
        <v>0</v>
      </c>
      <c r="K39" s="195">
        <v>0</v>
      </c>
      <c r="L39" s="195">
        <v>0</v>
      </c>
      <c r="M39" s="195">
        <v>0</v>
      </c>
      <c r="N39" s="195">
        <v>0</v>
      </c>
      <c r="O39" s="195">
        <v>0</v>
      </c>
      <c r="P39" s="195">
        <v>0</v>
      </c>
      <c r="Q39" s="195">
        <v>0</v>
      </c>
      <c r="R39" s="195">
        <v>0</v>
      </c>
      <c r="S39" s="195">
        <v>0</v>
      </c>
      <c r="T39" s="195">
        <v>0</v>
      </c>
      <c r="U39" s="195">
        <v>0</v>
      </c>
      <c r="V39" s="195">
        <v>0</v>
      </c>
      <c r="W39" s="195">
        <v>0</v>
      </c>
      <c r="X39" s="195">
        <v>0</v>
      </c>
      <c r="Y39" s="195">
        <v>0</v>
      </c>
      <c r="Z39" s="195">
        <v>0</v>
      </c>
      <c r="AA39" s="195">
        <v>0</v>
      </c>
      <c r="AB39" s="195">
        <v>0</v>
      </c>
      <c r="AC39" s="195">
        <v>0</v>
      </c>
      <c r="AD39" s="195">
        <v>0</v>
      </c>
      <c r="AE39" s="195">
        <v>0</v>
      </c>
      <c r="AF39" s="195">
        <v>0</v>
      </c>
      <c r="AG39" s="195">
        <v>0</v>
      </c>
      <c r="AH39" s="195">
        <v>0</v>
      </c>
      <c r="AI39" s="195">
        <v>0</v>
      </c>
      <c r="AJ39" s="195">
        <v>0</v>
      </c>
      <c r="AK39" s="195">
        <v>0</v>
      </c>
      <c r="AL39" s="195">
        <v>0</v>
      </c>
      <c r="AM39" s="195">
        <v>0</v>
      </c>
      <c r="AN39" s="195">
        <v>0</v>
      </c>
      <c r="AO39" s="195">
        <v>0</v>
      </c>
      <c r="AP39" s="195">
        <v>0</v>
      </c>
      <c r="AQ39" s="195">
        <v>0</v>
      </c>
      <c r="AR39" s="195">
        <v>0</v>
      </c>
      <c r="AS39" s="195">
        <v>0</v>
      </c>
      <c r="AT39" s="195">
        <v>0</v>
      </c>
      <c r="AU39" s="195">
        <v>0</v>
      </c>
      <c r="AV39" s="195">
        <v>0</v>
      </c>
      <c r="AW39" s="195">
        <v>0</v>
      </c>
      <c r="AX39" s="195">
        <v>0</v>
      </c>
      <c r="AY39" s="195">
        <v>0</v>
      </c>
      <c r="AZ39" s="195">
        <v>0</v>
      </c>
      <c r="BA39" s="195">
        <v>0</v>
      </c>
      <c r="BB39" s="195">
        <v>0</v>
      </c>
      <c r="BC39" s="195">
        <v>0</v>
      </c>
      <c r="BD39" s="195">
        <v>0</v>
      </c>
      <c r="BE39" s="195">
        <v>0</v>
      </c>
      <c r="BF39" s="195">
        <v>0</v>
      </c>
      <c r="BG39" s="195">
        <v>0</v>
      </c>
      <c r="BH39" s="195">
        <v>0</v>
      </c>
      <c r="BI39" s="195">
        <v>0</v>
      </c>
      <c r="BJ39" s="195">
        <v>0</v>
      </c>
      <c r="BK39" s="195">
        <v>0</v>
      </c>
      <c r="BL39" s="195">
        <v>0</v>
      </c>
      <c r="BM39" s="195">
        <v>0</v>
      </c>
      <c r="BN39" s="195">
        <v>0</v>
      </c>
      <c r="BO39" s="195">
        <v>0</v>
      </c>
      <c r="BP39" s="195">
        <v>0</v>
      </c>
      <c r="BQ39" s="195">
        <v>0</v>
      </c>
      <c r="BR39" s="195">
        <v>0</v>
      </c>
      <c r="BS39" s="195">
        <v>0</v>
      </c>
      <c r="BT39" s="195">
        <v>0</v>
      </c>
      <c r="BU39" s="195">
        <v>0</v>
      </c>
    </row>
    <row r="40" spans="1:73" ht="17.25" customHeight="1" outlineLevel="2">
      <c r="A40" s="132"/>
      <c r="B40" s="132"/>
      <c r="C40" s="447" t="s">
        <v>607</v>
      </c>
      <c r="E40" s="199"/>
      <c r="I40" s="90">
        <v>1445</v>
      </c>
      <c r="J40" s="195">
        <v>0</v>
      </c>
      <c r="K40" s="195">
        <v>0</v>
      </c>
      <c r="L40" s="195">
        <v>750</v>
      </c>
      <c r="M40" s="195">
        <v>0</v>
      </c>
      <c r="N40" s="195">
        <v>0</v>
      </c>
      <c r="O40" s="195">
        <v>0</v>
      </c>
      <c r="P40" s="195">
        <v>0</v>
      </c>
      <c r="Q40" s="195">
        <v>0</v>
      </c>
      <c r="R40" s="195">
        <v>0</v>
      </c>
      <c r="S40" s="195">
        <v>0</v>
      </c>
      <c r="T40" s="195">
        <v>0</v>
      </c>
      <c r="U40" s="195">
        <v>0</v>
      </c>
      <c r="V40" s="195">
        <v>0</v>
      </c>
      <c r="W40" s="195">
        <v>0</v>
      </c>
      <c r="X40" s="195">
        <v>0</v>
      </c>
      <c r="Y40" s="195">
        <v>0</v>
      </c>
      <c r="Z40" s="195">
        <v>250</v>
      </c>
      <c r="AA40" s="195">
        <v>0</v>
      </c>
      <c r="AB40" s="195">
        <v>0</v>
      </c>
      <c r="AC40" s="195">
        <v>0</v>
      </c>
      <c r="AD40" s="195">
        <v>0</v>
      </c>
      <c r="AE40" s="195">
        <v>0</v>
      </c>
      <c r="AF40" s="195">
        <v>0</v>
      </c>
      <c r="AG40" s="195">
        <v>0</v>
      </c>
      <c r="AH40" s="195">
        <v>0</v>
      </c>
      <c r="AI40" s="195">
        <v>120</v>
      </c>
      <c r="AJ40" s="195">
        <v>0</v>
      </c>
      <c r="AK40" s="195">
        <v>0</v>
      </c>
      <c r="AL40" s="195">
        <v>0</v>
      </c>
      <c r="AM40" s="195">
        <v>0</v>
      </c>
      <c r="AN40" s="195">
        <v>0</v>
      </c>
      <c r="AO40" s="195">
        <v>0</v>
      </c>
      <c r="AP40" s="195">
        <v>0</v>
      </c>
      <c r="AQ40" s="195">
        <v>0</v>
      </c>
      <c r="AR40" s="195">
        <v>0</v>
      </c>
      <c r="AS40" s="195">
        <v>325</v>
      </c>
      <c r="AT40" s="195">
        <v>0</v>
      </c>
      <c r="AU40" s="195">
        <v>0</v>
      </c>
      <c r="AV40" s="195">
        <v>0</v>
      </c>
      <c r="AW40" s="195">
        <v>0</v>
      </c>
      <c r="AX40" s="195">
        <v>0</v>
      </c>
      <c r="AY40" s="195">
        <v>0</v>
      </c>
      <c r="AZ40" s="195">
        <v>0</v>
      </c>
      <c r="BA40" s="195">
        <v>0</v>
      </c>
      <c r="BB40" s="195">
        <v>0</v>
      </c>
      <c r="BC40" s="195">
        <v>0</v>
      </c>
      <c r="BD40" s="195">
        <v>0</v>
      </c>
      <c r="BE40" s="195">
        <v>0</v>
      </c>
      <c r="BF40" s="195">
        <v>0</v>
      </c>
      <c r="BG40" s="195">
        <v>0</v>
      </c>
      <c r="BH40" s="195">
        <v>0</v>
      </c>
      <c r="BI40" s="195">
        <v>0</v>
      </c>
      <c r="BJ40" s="195">
        <v>0</v>
      </c>
      <c r="BK40" s="195">
        <v>0</v>
      </c>
      <c r="BL40" s="195">
        <v>0</v>
      </c>
      <c r="BM40" s="195">
        <v>0</v>
      </c>
      <c r="BN40" s="195">
        <v>0</v>
      </c>
      <c r="BO40" s="195">
        <v>0</v>
      </c>
      <c r="BP40" s="195">
        <v>0</v>
      </c>
      <c r="BQ40" s="195">
        <v>0</v>
      </c>
      <c r="BR40" s="195">
        <v>0</v>
      </c>
      <c r="BS40" s="195">
        <v>0</v>
      </c>
      <c r="BT40" s="195">
        <v>0</v>
      </c>
      <c r="BU40" s="195">
        <v>0</v>
      </c>
    </row>
    <row r="41" spans="1:73" ht="17.25" customHeight="1" outlineLevel="1">
      <c r="A41" s="132"/>
      <c r="B41" s="132"/>
      <c r="C41" s="144" t="s">
        <v>604</v>
      </c>
      <c r="D41" s="145"/>
      <c r="E41" s="145"/>
      <c r="F41" s="145"/>
      <c r="G41" s="145"/>
      <c r="H41" s="145"/>
      <c r="I41" s="90">
        <v>839550.36346283287</v>
      </c>
      <c r="J41" s="393">
        <v>-20285.116666666669</v>
      </c>
      <c r="K41" s="393">
        <v>2103.873333333333</v>
      </c>
      <c r="L41" s="393">
        <v>-15614.070200000002</v>
      </c>
      <c r="M41" s="393">
        <v>-17566.454270666669</v>
      </c>
      <c r="N41" s="393">
        <v>-19205.369356079998</v>
      </c>
      <c r="O41" s="393">
        <v>4471.5105901317329</v>
      </c>
      <c r="P41" s="393">
        <v>21628.678135267699</v>
      </c>
      <c r="Q41" s="393">
        <v>1772.4590313063854</v>
      </c>
      <c r="R41" s="393">
        <v>12064.845545265845</v>
      </c>
      <c r="S41" s="393">
        <v>9940.1631228378319</v>
      </c>
      <c r="T41" s="393">
        <v>20312.570385294588</v>
      </c>
      <c r="U41" s="393">
        <v>18507.559126333814</v>
      </c>
      <c r="V41" s="393">
        <v>17242.120975527163</v>
      </c>
      <c r="W41" s="393">
        <v>18368.774061704367</v>
      </c>
      <c r="X41" s="393">
        <v>19301.210209605124</v>
      </c>
      <c r="Y41" s="393">
        <v>20252.295080463897</v>
      </c>
      <c r="Z41" s="393">
        <v>11303.234982073176</v>
      </c>
      <c r="AA41" s="393">
        <v>14595.243681714644</v>
      </c>
      <c r="AB41" s="393">
        <v>15604.542555348933</v>
      </c>
      <c r="AC41" s="393">
        <v>16106.780685004887</v>
      </c>
      <c r="AD41" s="393">
        <v>14535.902221150587</v>
      </c>
      <c r="AE41" s="393">
        <v>9166.0609961325172</v>
      </c>
      <c r="AF41" s="393">
        <v>24570.607353483785</v>
      </c>
      <c r="AG41" s="393">
        <v>14299.26930555654</v>
      </c>
      <c r="AH41" s="393">
        <v>14862.742176109663</v>
      </c>
      <c r="AI41" s="393">
        <v>9117.5762644738279</v>
      </c>
      <c r="AJ41" s="393">
        <v>9237.8144261509151</v>
      </c>
      <c r="AK41" s="393">
        <v>8839.007699335154</v>
      </c>
      <c r="AL41" s="393">
        <v>11226.704889739398</v>
      </c>
      <c r="AM41" s="393">
        <v>11832.697843150694</v>
      </c>
      <c r="AN41" s="393">
        <v>12390.58405942942</v>
      </c>
      <c r="AO41" s="393">
        <v>13008.757471204262</v>
      </c>
      <c r="AP41" s="393">
        <v>13633.112617096864</v>
      </c>
      <c r="AQ41" s="393">
        <v>21973.211314448381</v>
      </c>
      <c r="AR41" s="393">
        <v>14275.812350335924</v>
      </c>
      <c r="AS41" s="393">
        <v>14594.086081504225</v>
      </c>
      <c r="AT41" s="393">
        <v>15610.459216650874</v>
      </c>
      <c r="AU41" s="393">
        <v>16266.66274981563</v>
      </c>
      <c r="AV41" s="393">
        <v>15126.928318312071</v>
      </c>
      <c r="AW41" s="393">
        <v>13246.854375826821</v>
      </c>
      <c r="AX41" s="393">
        <v>17427.941532249984</v>
      </c>
      <c r="AY41" s="393">
        <v>14855.789560237419</v>
      </c>
      <c r="AZ41" s="393">
        <v>15545.466068504742</v>
      </c>
      <c r="BA41" s="393">
        <v>16242.039341854717</v>
      </c>
      <c r="BB41" s="393">
        <v>16945.578347938179</v>
      </c>
      <c r="BC41" s="393">
        <v>15853.652744082487</v>
      </c>
      <c r="BD41" s="393">
        <v>23086.349047515527</v>
      </c>
      <c r="BE41" s="393">
        <v>24707.649077714319</v>
      </c>
      <c r="BF41" s="393">
        <v>25661.66210821514</v>
      </c>
      <c r="BG41" s="393">
        <v>26448.465269020948</v>
      </c>
      <c r="BH41" s="393">
        <v>25638.553128101441</v>
      </c>
      <c r="BI41" s="393">
        <v>28243.671032439495</v>
      </c>
      <c r="BJ41" s="393">
        <v>29054.315115820849</v>
      </c>
      <c r="BK41" s="393">
        <v>29486.815640036046</v>
      </c>
      <c r="BL41" s="393">
        <v>29110.466331160074</v>
      </c>
      <c r="BM41" s="393">
        <v>23290.673740911981</v>
      </c>
      <c r="BN41" s="393">
        <v>24189.788780317002</v>
      </c>
      <c r="BO41" s="393">
        <v>25041.783859004892</v>
      </c>
      <c r="BP41" s="393">
        <v>0</v>
      </c>
      <c r="BQ41" s="393">
        <v>0</v>
      </c>
      <c r="BR41" s="393">
        <v>0</v>
      </c>
      <c r="BS41" s="393">
        <v>0</v>
      </c>
      <c r="BT41" s="393">
        <v>0</v>
      </c>
      <c r="BU41" s="393">
        <v>0</v>
      </c>
    </row>
    <row r="42" spans="1:73" ht="17.25" customHeight="1" outlineLevel="1">
      <c r="A42" s="132"/>
      <c r="B42" s="132"/>
      <c r="C42" s="123" t="s">
        <v>605</v>
      </c>
      <c r="E42" s="199"/>
      <c r="I42" s="90">
        <v>19178.548647944743</v>
      </c>
      <c r="J42" s="228">
        <v>18.75</v>
      </c>
      <c r="K42" s="228">
        <v>0</v>
      </c>
      <c r="L42" s="228">
        <v>0</v>
      </c>
      <c r="M42" s="228">
        <v>0</v>
      </c>
      <c r="N42" s="228">
        <v>29.300835265345512</v>
      </c>
      <c r="O42" s="228">
        <v>39.000517275646509</v>
      </c>
      <c r="P42" s="228">
        <v>17.406058270284767</v>
      </c>
      <c r="Q42" s="228">
        <v>27.751625491877185</v>
      </c>
      <c r="R42" s="228">
        <v>43.718481534221695</v>
      </c>
      <c r="S42" s="228">
        <v>58.967754460578725</v>
      </c>
      <c r="T42" s="228">
        <v>69.095769609999167</v>
      </c>
      <c r="U42" s="228">
        <v>87.609828585399939</v>
      </c>
      <c r="V42" s="228">
        <v>111.30416869062105</v>
      </c>
      <c r="W42" s="228">
        <v>118.22799202111348</v>
      </c>
      <c r="X42" s="228">
        <v>136.51058149941161</v>
      </c>
      <c r="Y42" s="228">
        <v>156.76210999182308</v>
      </c>
      <c r="Z42" s="228">
        <v>168.63271903349411</v>
      </c>
      <c r="AA42" s="228">
        <v>185.7182132145509</v>
      </c>
      <c r="AB42" s="228">
        <v>203.60062736609527</v>
      </c>
      <c r="AC42" s="228">
        <v>209.67022233879626</v>
      </c>
      <c r="AD42" s="228">
        <v>219.56739250499311</v>
      </c>
      <c r="AE42" s="228">
        <v>212.89477193411687</v>
      </c>
      <c r="AF42" s="228">
        <v>216.00072922866744</v>
      </c>
      <c r="AG42" s="228">
        <v>251.34015710389721</v>
      </c>
      <c r="AH42" s="228">
        <v>267.48527509336657</v>
      </c>
      <c r="AI42" s="228">
        <v>273.57687122207142</v>
      </c>
      <c r="AJ42" s="228">
        <v>275.66145107652204</v>
      </c>
      <c r="AK42" s="228">
        <v>290.2945896919291</v>
      </c>
      <c r="AL42" s="228">
        <v>289.28636598960168</v>
      </c>
      <c r="AM42" s="228">
        <v>305.82906877036481</v>
      </c>
      <c r="AN42" s="228">
        <v>322.05571129208812</v>
      </c>
      <c r="AO42" s="228">
        <v>320.74369215101103</v>
      </c>
      <c r="AP42" s="228">
        <v>340.99864013857035</v>
      </c>
      <c r="AQ42" s="228">
        <v>359.57514204731837</v>
      </c>
      <c r="AR42" s="228">
        <v>358.47851499797804</v>
      </c>
      <c r="AS42" s="228">
        <v>375.17408875674971</v>
      </c>
      <c r="AT42" s="228">
        <v>395.16733464008121</v>
      </c>
      <c r="AU42" s="228">
        <v>400.73334222503604</v>
      </c>
      <c r="AV42" s="228">
        <v>424.43275004585865</v>
      </c>
      <c r="AW42" s="228">
        <v>446.68595298109358</v>
      </c>
      <c r="AX42" s="228">
        <v>448.78855203649039</v>
      </c>
      <c r="AY42" s="228">
        <v>470.14188849802656</v>
      </c>
      <c r="AZ42" s="228">
        <v>490.47260048177395</v>
      </c>
      <c r="BA42" s="228">
        <v>496.17207368411096</v>
      </c>
      <c r="BB42" s="228">
        <v>519.93208460302162</v>
      </c>
      <c r="BC42" s="228">
        <v>542.82881005651848</v>
      </c>
      <c r="BD42" s="228">
        <v>543.39728890893832</v>
      </c>
      <c r="BE42" s="228">
        <v>573.1393239941707</v>
      </c>
      <c r="BF42" s="228">
        <v>604.6798230283573</v>
      </c>
      <c r="BG42" s="228">
        <v>608.3707747638307</v>
      </c>
      <c r="BH42" s="228">
        <v>643.66949410541713</v>
      </c>
      <c r="BI42" s="228">
        <v>668.74323410800514</v>
      </c>
      <c r="BJ42" s="228">
        <v>680.44103951818977</v>
      </c>
      <c r="BK42" s="228">
        <v>718.84414114048127</v>
      </c>
      <c r="BL42" s="228">
        <v>756.20904590618898</v>
      </c>
      <c r="BM42" s="228">
        <v>764.72884134151127</v>
      </c>
      <c r="BN42" s="228">
        <v>794.67705678695063</v>
      </c>
      <c r="BO42" s="228">
        <v>825.30322844218961</v>
      </c>
      <c r="BP42" s="228">
        <v>0</v>
      </c>
      <c r="BQ42" s="228">
        <v>0</v>
      </c>
      <c r="BR42" s="228">
        <v>0</v>
      </c>
      <c r="BS42" s="228">
        <v>0</v>
      </c>
      <c r="BT42" s="228">
        <v>0</v>
      </c>
      <c r="BU42" s="228">
        <v>0</v>
      </c>
    </row>
    <row r="43" spans="1:73" ht="17.25" customHeight="1" outlineLevel="1">
      <c r="A43" s="132"/>
      <c r="B43" s="132"/>
      <c r="C43" s="123" t="s">
        <v>606</v>
      </c>
      <c r="E43" s="199"/>
      <c r="F43" s="199"/>
      <c r="G43" s="199"/>
      <c r="I43" s="90">
        <v>19885.365113854787</v>
      </c>
      <c r="J43" s="228">
        <v>1100</v>
      </c>
      <c r="K43" s="228">
        <v>340.09796814687502</v>
      </c>
      <c r="L43" s="228">
        <v>122.24121982722461</v>
      </c>
      <c r="M43" s="228">
        <v>97.516560188558245</v>
      </c>
      <c r="N43" s="228">
        <v>266.48333333333335</v>
      </c>
      <c r="O43" s="228">
        <v>265.39583333333337</v>
      </c>
      <c r="P43" s="228">
        <v>264.30833333333334</v>
      </c>
      <c r="Q43" s="228">
        <v>263.22083333333336</v>
      </c>
      <c r="R43" s="228">
        <v>262.13333333333333</v>
      </c>
      <c r="S43" s="228">
        <v>261.04583333333335</v>
      </c>
      <c r="T43" s="228">
        <v>259.95833333333337</v>
      </c>
      <c r="U43" s="228">
        <v>933.87083333333339</v>
      </c>
      <c r="V43" s="228">
        <v>257.78333333333336</v>
      </c>
      <c r="W43" s="228">
        <v>256.69583333333333</v>
      </c>
      <c r="X43" s="228">
        <v>930.60833333333335</v>
      </c>
      <c r="Y43" s="228">
        <v>237.85416666666669</v>
      </c>
      <c r="Z43" s="228">
        <v>236.76666666666671</v>
      </c>
      <c r="AA43" s="228">
        <v>910.67916666666679</v>
      </c>
      <c r="AB43" s="228">
        <v>234.5916666666667</v>
      </c>
      <c r="AC43" s="228">
        <v>233.50416666666669</v>
      </c>
      <c r="AD43" s="228">
        <v>865.76918378612743</v>
      </c>
      <c r="AE43" s="228">
        <v>197.99583333333334</v>
      </c>
      <c r="AF43" s="228">
        <v>196.90833333333336</v>
      </c>
      <c r="AG43" s="228">
        <v>854.09900005651537</v>
      </c>
      <c r="AH43" s="228">
        <v>194.73333333333335</v>
      </c>
      <c r="AI43" s="228">
        <v>193.64583333333334</v>
      </c>
      <c r="AJ43" s="228">
        <v>809.00089655161196</v>
      </c>
      <c r="AK43" s="228">
        <v>158.13749999999999</v>
      </c>
      <c r="AL43" s="228">
        <v>157.05000000000001</v>
      </c>
      <c r="AM43" s="228">
        <v>797.14047584061154</v>
      </c>
      <c r="AN43" s="228">
        <v>154.875</v>
      </c>
      <c r="AO43" s="228">
        <v>153.78749999999999</v>
      </c>
      <c r="AP43" s="228">
        <v>785.18332852161257</v>
      </c>
      <c r="AQ43" s="228">
        <v>151.61250000000001</v>
      </c>
      <c r="AR43" s="228">
        <v>100.52500000000001</v>
      </c>
      <c r="AS43" s="228">
        <v>723.12836642027469</v>
      </c>
      <c r="AT43" s="228">
        <v>98.35</v>
      </c>
      <c r="AU43" s="228">
        <v>97.262500000000003</v>
      </c>
      <c r="AV43" s="228">
        <v>710.97448912029677</v>
      </c>
      <c r="AW43" s="228">
        <v>95.087500000000006</v>
      </c>
      <c r="AX43" s="228">
        <v>94</v>
      </c>
      <c r="AY43" s="228">
        <v>698.72058382569423</v>
      </c>
      <c r="AZ43" s="228">
        <v>91.825000000000003</v>
      </c>
      <c r="BA43" s="228">
        <v>90.737500000000011</v>
      </c>
      <c r="BB43" s="228">
        <v>686.36552522152738</v>
      </c>
      <c r="BC43" s="228">
        <v>88.5625</v>
      </c>
      <c r="BD43" s="228">
        <v>70.808333333333337</v>
      </c>
      <c r="BE43" s="228">
        <v>657.24150866639695</v>
      </c>
      <c r="BF43" s="228">
        <v>68.63333333333334</v>
      </c>
      <c r="BG43" s="228">
        <v>67.545833333333334</v>
      </c>
      <c r="BH43" s="228">
        <v>644.68071671668793</v>
      </c>
      <c r="BI43" s="228">
        <v>48.704166666666666</v>
      </c>
      <c r="BJ43" s="228">
        <v>47.616666666666667</v>
      </c>
      <c r="BK43" s="228">
        <v>615.34865231587798</v>
      </c>
      <c r="BL43" s="228">
        <v>45.44166666666667</v>
      </c>
      <c r="BM43" s="228">
        <v>27.6875</v>
      </c>
      <c r="BN43" s="228">
        <v>585.91080531555917</v>
      </c>
      <c r="BO43" s="228">
        <v>25.512499999999999</v>
      </c>
      <c r="BP43" s="228">
        <v>0</v>
      </c>
      <c r="BQ43" s="228">
        <v>0</v>
      </c>
      <c r="BR43" s="228">
        <v>0</v>
      </c>
      <c r="BS43" s="228">
        <v>0</v>
      </c>
      <c r="BT43" s="228">
        <v>0</v>
      </c>
      <c r="BU43" s="228">
        <v>0</v>
      </c>
    </row>
    <row r="44" spans="1:73" ht="17.25" customHeight="1" outlineLevel="1">
      <c r="A44" s="132"/>
      <c r="B44" s="132"/>
      <c r="C44" s="144" t="s">
        <v>169</v>
      </c>
      <c r="D44" s="145"/>
      <c r="E44" s="145"/>
      <c r="F44" s="145"/>
      <c r="G44" s="145"/>
      <c r="H44" s="145"/>
      <c r="I44" s="90">
        <v>838843.54699692281</v>
      </c>
      <c r="J44" s="393">
        <v>-21366.366666666669</v>
      </c>
      <c r="K44" s="393">
        <v>1763.775365186458</v>
      </c>
      <c r="L44" s="393">
        <v>-15736.311419827227</v>
      </c>
      <c r="M44" s="393">
        <v>-17663.970830855225</v>
      </c>
      <c r="N44" s="393">
        <v>-19442.551854147987</v>
      </c>
      <c r="O44" s="393">
        <v>4245.1152740740463</v>
      </c>
      <c r="P44" s="393">
        <v>21381.775860204649</v>
      </c>
      <c r="Q44" s="393">
        <v>1536.9898234649293</v>
      </c>
      <c r="R44" s="393">
        <v>11846.430693466735</v>
      </c>
      <c r="S44" s="393">
        <v>9738.0850439650767</v>
      </c>
      <c r="T44" s="393">
        <v>20121.707821571254</v>
      </c>
      <c r="U44" s="393">
        <v>17661.298121585878</v>
      </c>
      <c r="V44" s="393">
        <v>17095.641810884452</v>
      </c>
      <c r="W44" s="393">
        <v>18230.306220392147</v>
      </c>
      <c r="X44" s="393">
        <v>18507.112457771203</v>
      </c>
      <c r="Y44" s="393">
        <v>20171.20302378905</v>
      </c>
      <c r="Z44" s="393">
        <v>11235.101034440004</v>
      </c>
      <c r="AA44" s="393">
        <v>13870.282728262529</v>
      </c>
      <c r="AB44" s="393">
        <v>15573.551516048361</v>
      </c>
      <c r="AC44" s="393">
        <v>16082.946740677016</v>
      </c>
      <c r="AD44" s="393">
        <v>13889.700429869452</v>
      </c>
      <c r="AE44" s="393">
        <v>9180.9599347333024</v>
      </c>
      <c r="AF44" s="393">
        <v>24589.69974937912</v>
      </c>
      <c r="AG44" s="393">
        <v>13696.510462603921</v>
      </c>
      <c r="AH44" s="393">
        <v>14935.494117869695</v>
      </c>
      <c r="AI44" s="393">
        <v>9197.5073023625646</v>
      </c>
      <c r="AJ44" s="393">
        <v>8704.4749806758246</v>
      </c>
      <c r="AK44" s="393">
        <v>8971.1647890270833</v>
      </c>
      <c r="AL44" s="393">
        <v>11358.941255729</v>
      </c>
      <c r="AM44" s="393">
        <v>11341.386436080447</v>
      </c>
      <c r="AN44" s="393">
        <v>12557.764770721509</v>
      </c>
      <c r="AO44" s="393">
        <v>13175.713663355273</v>
      </c>
      <c r="AP44" s="393">
        <v>13188.927928713822</v>
      </c>
      <c r="AQ44" s="393">
        <v>22181.173956495699</v>
      </c>
      <c r="AR44" s="393">
        <v>14533.765865333902</v>
      </c>
      <c r="AS44" s="393">
        <v>14246.131803840701</v>
      </c>
      <c r="AT44" s="393">
        <v>15907.276551290955</v>
      </c>
      <c r="AU44" s="393">
        <v>16570.133592040667</v>
      </c>
      <c r="AV44" s="393">
        <v>14840.386579237633</v>
      </c>
      <c r="AW44" s="393">
        <v>13598.452828807915</v>
      </c>
      <c r="AX44" s="393">
        <v>17782.730084286475</v>
      </c>
      <c r="AY44" s="393">
        <v>14627.210864909752</v>
      </c>
      <c r="AZ44" s="393">
        <v>15944.113668986516</v>
      </c>
      <c r="BA44" s="393">
        <v>16647.473915538831</v>
      </c>
      <c r="BB44" s="393">
        <v>16779.144907319671</v>
      </c>
      <c r="BC44" s="393">
        <v>16307.919054139005</v>
      </c>
      <c r="BD44" s="393">
        <v>23558.938003091131</v>
      </c>
      <c r="BE44" s="393">
        <v>24623.546893042094</v>
      </c>
      <c r="BF44" s="393">
        <v>26197.708597910161</v>
      </c>
      <c r="BG44" s="393">
        <v>26989.290210451443</v>
      </c>
      <c r="BH44" s="393">
        <v>25637.541905490169</v>
      </c>
      <c r="BI44" s="393">
        <v>28863.710099880835</v>
      </c>
      <c r="BJ44" s="393">
        <v>29687.139488672376</v>
      </c>
      <c r="BK44" s="393">
        <v>29590.311128860649</v>
      </c>
      <c r="BL44" s="393">
        <v>29821.233710399596</v>
      </c>
      <c r="BM44" s="393">
        <v>24027.715082253493</v>
      </c>
      <c r="BN44" s="393">
        <v>24398.555031788394</v>
      </c>
      <c r="BO44" s="393">
        <v>25841.574587447081</v>
      </c>
      <c r="BP44" s="393">
        <v>0</v>
      </c>
      <c r="BQ44" s="393">
        <v>0</v>
      </c>
      <c r="BR44" s="393">
        <v>0</v>
      </c>
      <c r="BS44" s="393">
        <v>0</v>
      </c>
      <c r="BT44" s="393">
        <v>0</v>
      </c>
      <c r="BU44" s="393">
        <v>0</v>
      </c>
    </row>
    <row r="45" spans="1:73" ht="17.25" customHeight="1" outlineLevel="1">
      <c r="A45" s="132"/>
      <c r="B45" s="132"/>
      <c r="C45" s="49" t="s">
        <v>608</v>
      </c>
      <c r="E45" s="199"/>
      <c r="I45" s="90">
        <v>250153.06409907699</v>
      </c>
      <c r="J45" s="228">
        <v>0</v>
      </c>
      <c r="K45" s="228">
        <v>0</v>
      </c>
      <c r="L45" s="228">
        <v>0</v>
      </c>
      <c r="M45" s="228">
        <v>0</v>
      </c>
      <c r="N45" s="228">
        <v>0</v>
      </c>
      <c r="O45" s="228">
        <v>0</v>
      </c>
      <c r="P45" s="228">
        <v>0</v>
      </c>
      <c r="Q45" s="228">
        <v>0</v>
      </c>
      <c r="R45" s="228">
        <v>0</v>
      </c>
      <c r="S45" s="228">
        <v>0</v>
      </c>
      <c r="T45" s="228">
        <v>4073.0695782222356</v>
      </c>
      <c r="U45" s="228">
        <v>4073.0695782222356</v>
      </c>
      <c r="V45" s="228">
        <v>4073.0695782222356</v>
      </c>
      <c r="W45" s="228">
        <v>4073.0695782222356</v>
      </c>
      <c r="X45" s="228">
        <v>4073.0695782222356</v>
      </c>
      <c r="Y45" s="228">
        <v>4073.0695782222356</v>
      </c>
      <c r="Z45" s="228">
        <v>4073.0695782222356</v>
      </c>
      <c r="AA45" s="228">
        <v>4073.0695782222356</v>
      </c>
      <c r="AB45" s="228">
        <v>4073.0695782222356</v>
      </c>
      <c r="AC45" s="228">
        <v>4073.0695782222356</v>
      </c>
      <c r="AD45" s="228">
        <v>4073.0695782222356</v>
      </c>
      <c r="AE45" s="228">
        <v>4073.0695782222356</v>
      </c>
      <c r="AF45" s="228">
        <v>4097.4689853253485</v>
      </c>
      <c r="AG45" s="228">
        <v>4097.4689853253485</v>
      </c>
      <c r="AH45" s="228">
        <v>4097.4689853253485</v>
      </c>
      <c r="AI45" s="228">
        <v>4097.4689853253485</v>
      </c>
      <c r="AJ45" s="228">
        <v>4097.4689853253485</v>
      </c>
      <c r="AK45" s="228">
        <v>4097.4689853253485</v>
      </c>
      <c r="AL45" s="228">
        <v>4097.4689853253485</v>
      </c>
      <c r="AM45" s="228">
        <v>4097.4689853253485</v>
      </c>
      <c r="AN45" s="228">
        <v>4097.4689853253485</v>
      </c>
      <c r="AO45" s="228">
        <v>4097.4689853253485</v>
      </c>
      <c r="AP45" s="228">
        <v>4097.4689853253485</v>
      </c>
      <c r="AQ45" s="228">
        <v>4097.4689853253485</v>
      </c>
      <c r="AR45" s="228">
        <v>4694.6184928933008</v>
      </c>
      <c r="AS45" s="228">
        <v>4694.6184928933008</v>
      </c>
      <c r="AT45" s="228">
        <v>4694.6184928933008</v>
      </c>
      <c r="AU45" s="228">
        <v>4694.6184928933008</v>
      </c>
      <c r="AV45" s="228">
        <v>4694.6184928933008</v>
      </c>
      <c r="AW45" s="228">
        <v>4694.6184928933008</v>
      </c>
      <c r="AX45" s="228">
        <v>4694.6184928933008</v>
      </c>
      <c r="AY45" s="228">
        <v>4694.6184928933008</v>
      </c>
      <c r="AZ45" s="228">
        <v>4694.6184928933008</v>
      </c>
      <c r="BA45" s="228">
        <v>4694.6184928933008</v>
      </c>
      <c r="BB45" s="228">
        <v>4694.6184928933008</v>
      </c>
      <c r="BC45" s="228">
        <v>4694.6184928933008</v>
      </c>
      <c r="BD45" s="228">
        <v>7980.9316184821873</v>
      </c>
      <c r="BE45" s="228">
        <v>7980.9316184821873</v>
      </c>
      <c r="BF45" s="228">
        <v>7980.9316184821873</v>
      </c>
      <c r="BG45" s="228">
        <v>7980.9316184821873</v>
      </c>
      <c r="BH45" s="228">
        <v>7980.9316184821873</v>
      </c>
      <c r="BI45" s="228">
        <v>7980.9316184821873</v>
      </c>
      <c r="BJ45" s="228">
        <v>7980.9316184821873</v>
      </c>
      <c r="BK45" s="228">
        <v>7980.9316184821873</v>
      </c>
      <c r="BL45" s="228">
        <v>7980.9316184821873</v>
      </c>
      <c r="BM45" s="228">
        <v>7980.9316184821873</v>
      </c>
      <c r="BN45" s="228">
        <v>7980.9316184821873</v>
      </c>
      <c r="BO45" s="228">
        <v>7980.9316184821873</v>
      </c>
      <c r="BP45" s="228">
        <v>0</v>
      </c>
      <c r="BQ45" s="228">
        <v>0</v>
      </c>
      <c r="BR45" s="228">
        <v>0</v>
      </c>
      <c r="BS45" s="228">
        <v>0</v>
      </c>
      <c r="BT45" s="228">
        <v>0</v>
      </c>
      <c r="BU45" s="228">
        <v>0</v>
      </c>
    </row>
    <row r="46" spans="1:73" ht="17.25" customHeight="1" outlineLevel="1" thickBot="1">
      <c r="A46" s="132"/>
      <c r="B46" s="132"/>
      <c r="C46" s="144" t="s">
        <v>678</v>
      </c>
      <c r="D46" s="145"/>
      <c r="E46" s="145"/>
      <c r="F46" s="145"/>
      <c r="G46" s="145"/>
      <c r="H46" s="145"/>
      <c r="I46" s="90">
        <v>588690.48289784603</v>
      </c>
      <c r="J46" s="394">
        <v>-21366.366666666669</v>
      </c>
      <c r="K46" s="394">
        <v>1763.775365186458</v>
      </c>
      <c r="L46" s="394">
        <v>-15736.311419827227</v>
      </c>
      <c r="M46" s="394">
        <v>-17663.970830855225</v>
      </c>
      <c r="N46" s="394">
        <v>-19442.551854147987</v>
      </c>
      <c r="O46" s="394">
        <v>4245.1152740740463</v>
      </c>
      <c r="P46" s="394">
        <v>21381.775860204649</v>
      </c>
      <c r="Q46" s="394">
        <v>1536.9898234649293</v>
      </c>
      <c r="R46" s="394">
        <v>11846.430693466735</v>
      </c>
      <c r="S46" s="394">
        <v>9738.0850439650767</v>
      </c>
      <c r="T46" s="394">
        <v>16048.638243349018</v>
      </c>
      <c r="U46" s="394">
        <v>13588.228543363643</v>
      </c>
      <c r="V46" s="394">
        <v>13022.572232662216</v>
      </c>
      <c r="W46" s="394">
        <v>14157.236642169912</v>
      </c>
      <c r="X46" s="394">
        <v>14434.042879548968</v>
      </c>
      <c r="Y46" s="394">
        <v>16098.133445566815</v>
      </c>
      <c r="Z46" s="394">
        <v>7162.0314562177682</v>
      </c>
      <c r="AA46" s="394">
        <v>9797.2131500402938</v>
      </c>
      <c r="AB46" s="394">
        <v>11500.481937826125</v>
      </c>
      <c r="AC46" s="394">
        <v>12009.877162454781</v>
      </c>
      <c r="AD46" s="394">
        <v>9816.6308516472163</v>
      </c>
      <c r="AE46" s="394">
        <v>5107.8903565110668</v>
      </c>
      <c r="AF46" s="394">
        <v>20492.230764053773</v>
      </c>
      <c r="AG46" s="394">
        <v>9599.0414772785734</v>
      </c>
      <c r="AH46" s="394">
        <v>10838.025132544346</v>
      </c>
      <c r="AI46" s="394">
        <v>5100.0383170372161</v>
      </c>
      <c r="AJ46" s="394">
        <v>4607.005995350476</v>
      </c>
      <c r="AK46" s="394">
        <v>4873.6958037017348</v>
      </c>
      <c r="AL46" s="394">
        <v>7261.4722704036512</v>
      </c>
      <c r="AM46" s="394">
        <v>7243.9174507550988</v>
      </c>
      <c r="AN46" s="394">
        <v>8460.2957853961598</v>
      </c>
      <c r="AO46" s="394">
        <v>9078.2446780299251</v>
      </c>
      <c r="AP46" s="394">
        <v>9091.4589433884721</v>
      </c>
      <c r="AQ46" s="394">
        <v>18083.704971170351</v>
      </c>
      <c r="AR46" s="394">
        <v>9839.1473724406023</v>
      </c>
      <c r="AS46" s="394">
        <v>9551.5133109474009</v>
      </c>
      <c r="AT46" s="394">
        <v>11212.658058397654</v>
      </c>
      <c r="AU46" s="394">
        <v>11875.515099147367</v>
      </c>
      <c r="AV46" s="394">
        <v>10145.768086344331</v>
      </c>
      <c r="AW46" s="394">
        <v>8903.8343359146129</v>
      </c>
      <c r="AX46" s="394">
        <v>13088.111591393175</v>
      </c>
      <c r="AY46" s="394">
        <v>9932.5923720164501</v>
      </c>
      <c r="AZ46" s="394">
        <v>11249.495176093216</v>
      </c>
      <c r="BA46" s="394">
        <v>11952.855422645531</v>
      </c>
      <c r="BB46" s="394">
        <v>12084.526414426371</v>
      </c>
      <c r="BC46" s="394">
        <v>11613.300561245705</v>
      </c>
      <c r="BD46" s="394">
        <v>15578.006384608943</v>
      </c>
      <c r="BE46" s="394">
        <v>16642.615274559907</v>
      </c>
      <c r="BF46" s="394">
        <v>18216.776979427974</v>
      </c>
      <c r="BG46" s="394">
        <v>19008.358591969256</v>
      </c>
      <c r="BH46" s="394">
        <v>17656.610287007981</v>
      </c>
      <c r="BI46" s="394">
        <v>20882.778481398647</v>
      </c>
      <c r="BJ46" s="394">
        <v>21706.207870190188</v>
      </c>
      <c r="BK46" s="394">
        <v>21609.379510378461</v>
      </c>
      <c r="BL46" s="394">
        <v>21840.302091917409</v>
      </c>
      <c r="BM46" s="394">
        <v>16046.783463771306</v>
      </c>
      <c r="BN46" s="394">
        <v>16417.623413306206</v>
      </c>
      <c r="BO46" s="394">
        <v>17860.642968964894</v>
      </c>
      <c r="BP46" s="394">
        <v>0</v>
      </c>
      <c r="BQ46" s="394">
        <v>0</v>
      </c>
      <c r="BR46" s="394">
        <v>0</v>
      </c>
      <c r="BS46" s="394">
        <v>0</v>
      </c>
      <c r="BT46" s="394">
        <v>0</v>
      </c>
      <c r="BU46" s="394">
        <v>0</v>
      </c>
    </row>
    <row r="47" spans="1:73" ht="17.25" customHeight="1" outlineLevel="1" thickTop="1">
      <c r="A47" s="132"/>
      <c r="B47" s="132"/>
      <c r="C47" s="49" t="s">
        <v>609</v>
      </c>
      <c r="E47" s="199"/>
      <c r="I47" s="155">
        <v>-5000</v>
      </c>
      <c r="J47" s="228">
        <v>-26366.366666666669</v>
      </c>
      <c r="K47" s="228">
        <v>-24602.59130148021</v>
      </c>
      <c r="L47" s="228">
        <v>-40338.902721307437</v>
      </c>
      <c r="M47" s="228">
        <v>-58002.873552162666</v>
      </c>
      <c r="N47" s="228">
        <v>-77445.425406310649</v>
      </c>
      <c r="O47" s="228">
        <v>-73200.310132236598</v>
      </c>
      <c r="P47" s="228">
        <v>-51818.534272031946</v>
      </c>
      <c r="Q47" s="228">
        <v>-50281.544448567016</v>
      </c>
      <c r="R47" s="228">
        <v>-38435.113755100283</v>
      </c>
      <c r="S47" s="228">
        <v>-28697.028711135208</v>
      </c>
      <c r="T47" s="228">
        <v>-12648.39046778619</v>
      </c>
      <c r="U47" s="228">
        <v>939.8380755774524</v>
      </c>
      <c r="V47" s="228">
        <v>13962.410308239669</v>
      </c>
      <c r="W47" s="228">
        <v>28119.64695040958</v>
      </c>
      <c r="X47" s="228">
        <v>42553.689829958545</v>
      </c>
      <c r="Y47" s="228">
        <v>58651.823275525356</v>
      </c>
      <c r="Z47" s="228">
        <v>65813.854731743122</v>
      </c>
      <c r="AA47" s="228">
        <v>75611.067881783412</v>
      </c>
      <c r="AB47" s="228">
        <v>87111.549819609543</v>
      </c>
      <c r="AC47" s="228">
        <v>99121.426982064324</v>
      </c>
      <c r="AD47" s="228">
        <v>108938.05783371154</v>
      </c>
      <c r="AE47" s="228">
        <v>114045.94819022261</v>
      </c>
      <c r="AF47" s="228">
        <v>134538.17895427637</v>
      </c>
      <c r="AG47" s="228">
        <v>144137.22043155495</v>
      </c>
      <c r="AH47" s="228">
        <v>154975.24556409928</v>
      </c>
      <c r="AI47" s="228">
        <v>160075.28388113651</v>
      </c>
      <c r="AJ47" s="228">
        <v>164682.28987648699</v>
      </c>
      <c r="AK47" s="228">
        <v>169555.98568018872</v>
      </c>
      <c r="AL47" s="228">
        <v>176817.45795059236</v>
      </c>
      <c r="AM47" s="228">
        <v>184061.37540134747</v>
      </c>
      <c r="AN47" s="228">
        <v>192521.67118674362</v>
      </c>
      <c r="AO47" s="228">
        <v>201599.91586477356</v>
      </c>
      <c r="AP47" s="228">
        <v>210691.37480816204</v>
      </c>
      <c r="AQ47" s="228">
        <v>228775.07977933239</v>
      </c>
      <c r="AR47" s="228">
        <v>238614.227151773</v>
      </c>
      <c r="AS47" s="228">
        <v>248165.74046272039</v>
      </c>
      <c r="AT47" s="228">
        <v>259378.39852111804</v>
      </c>
      <c r="AU47" s="228">
        <v>271253.91362026543</v>
      </c>
      <c r="AV47" s="228">
        <v>281399.68170660979</v>
      </c>
      <c r="AW47" s="228">
        <v>290303.51604252442</v>
      </c>
      <c r="AX47" s="228">
        <v>303391.62763391761</v>
      </c>
      <c r="AY47" s="228">
        <v>313324.22000593407</v>
      </c>
      <c r="AZ47" s="228">
        <v>324573.71518202731</v>
      </c>
      <c r="BA47" s="228">
        <v>336526.57060467283</v>
      </c>
      <c r="BB47" s="228">
        <v>348611.09701909922</v>
      </c>
      <c r="BC47" s="228">
        <v>360224.39758034493</v>
      </c>
      <c r="BD47" s="228">
        <v>375802.40396495385</v>
      </c>
      <c r="BE47" s="228">
        <v>392445.01923951373</v>
      </c>
      <c r="BF47" s="228">
        <v>410661.79621894169</v>
      </c>
      <c r="BG47" s="228">
        <v>429670.15481091093</v>
      </c>
      <c r="BH47" s="228">
        <v>447326.76509791892</v>
      </c>
      <c r="BI47" s="228">
        <v>468209.54357931757</v>
      </c>
      <c r="BJ47" s="228">
        <v>489915.75144950778</v>
      </c>
      <c r="BK47" s="228">
        <v>511525.13095988624</v>
      </c>
      <c r="BL47" s="228">
        <v>533365.43305180361</v>
      </c>
      <c r="BM47" s="228">
        <v>549412.21651557495</v>
      </c>
      <c r="BN47" s="228">
        <v>565829.83992888115</v>
      </c>
      <c r="BO47" s="228">
        <v>583690.48289784603</v>
      </c>
      <c r="BP47" s="228">
        <v>0</v>
      </c>
      <c r="BQ47" s="228">
        <v>0</v>
      </c>
      <c r="BR47" s="228">
        <v>0</v>
      </c>
      <c r="BS47" s="228">
        <v>0</v>
      </c>
      <c r="BT47" s="228">
        <v>0</v>
      </c>
      <c r="BU47" s="228">
        <v>0</v>
      </c>
    </row>
    <row r="48" spans="1:73" ht="15" customHeight="1" outlineLevel="1">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row>
    <row r="49" spans="1:73" ht="21" customHeight="1" outlineLevel="2">
      <c r="A49" s="132"/>
      <c r="B49" s="132"/>
      <c r="C49" s="142" t="s">
        <v>495</v>
      </c>
      <c r="D49" s="132"/>
      <c r="E49" s="132"/>
      <c r="F49" s="132"/>
      <c r="G49" s="132"/>
      <c r="H49" s="132"/>
      <c r="I49" s="132"/>
      <c r="J49" s="132"/>
      <c r="K49" s="132"/>
      <c r="L49" s="132"/>
      <c r="M49" s="132"/>
      <c r="N49" s="132"/>
      <c r="O49" s="132"/>
      <c r="P49" s="132"/>
      <c r="Q49" s="132"/>
      <c r="R49" s="132"/>
      <c r="S49" s="132"/>
      <c r="T49" s="132"/>
      <c r="U49" s="132"/>
      <c r="V49" s="132"/>
      <c r="W49" s="132"/>
      <c r="X49" s="132"/>
      <c r="Y49" s="132"/>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row>
    <row r="50" spans="1:73" ht="14.25" customHeight="1" outlineLevel="2">
      <c r="A50" s="132"/>
      <c r="B50" s="132"/>
      <c r="C50" s="132"/>
      <c r="D50" s="81" t="s">
        <v>277</v>
      </c>
      <c r="E50" s="81" t="s">
        <v>278</v>
      </c>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row>
    <row r="51" spans="1:73" ht="15" customHeight="1" outlineLevel="2">
      <c r="A51" s="132"/>
      <c r="B51" s="132"/>
      <c r="C51" s="37" t="s">
        <v>494</v>
      </c>
      <c r="D51" s="141">
        <v>0.8</v>
      </c>
      <c r="E51" s="109">
        <v>0.19</v>
      </c>
      <c r="I51" s="90">
        <v>4948.2080000000005</v>
      </c>
      <c r="J51" s="354">
        <v>0</v>
      </c>
      <c r="K51" s="354">
        <v>0</v>
      </c>
      <c r="L51" s="354">
        <v>0</v>
      </c>
      <c r="M51" s="354">
        <v>0</v>
      </c>
      <c r="N51" s="354">
        <v>0</v>
      </c>
      <c r="O51" s="354">
        <v>0</v>
      </c>
      <c r="P51" s="354">
        <v>0</v>
      </c>
      <c r="Q51" s="354">
        <v>0</v>
      </c>
      <c r="R51" s="354">
        <v>0</v>
      </c>
      <c r="S51" s="354">
        <v>0</v>
      </c>
      <c r="T51" s="354">
        <v>0</v>
      </c>
      <c r="U51" s="354">
        <v>0</v>
      </c>
      <c r="V51" s="354">
        <v>0</v>
      </c>
      <c r="W51" s="354">
        <v>0</v>
      </c>
      <c r="X51" s="354">
        <v>0</v>
      </c>
      <c r="Y51" s="354">
        <v>0</v>
      </c>
      <c r="Z51" s="354">
        <v>0</v>
      </c>
      <c r="AA51" s="354">
        <v>0</v>
      </c>
      <c r="AB51" s="354">
        <v>0</v>
      </c>
      <c r="AC51" s="354">
        <v>0</v>
      </c>
      <c r="AD51" s="354">
        <v>0</v>
      </c>
      <c r="AE51" s="354">
        <v>0</v>
      </c>
      <c r="AF51" s="354">
        <v>1920.0640000000001</v>
      </c>
      <c r="AG51" s="354">
        <v>0</v>
      </c>
      <c r="AH51" s="354">
        <v>0</v>
      </c>
      <c r="AI51" s="354">
        <v>0</v>
      </c>
      <c r="AJ51" s="354">
        <v>0</v>
      </c>
      <c r="AK51" s="354">
        <v>0</v>
      </c>
      <c r="AL51" s="354">
        <v>0</v>
      </c>
      <c r="AM51" s="354">
        <v>0</v>
      </c>
      <c r="AN51" s="354">
        <v>0</v>
      </c>
      <c r="AO51" s="354">
        <v>0</v>
      </c>
      <c r="AP51" s="354">
        <v>0</v>
      </c>
      <c r="AQ51" s="354">
        <v>1445.8240000000001</v>
      </c>
      <c r="AR51" s="354">
        <v>0</v>
      </c>
      <c r="AS51" s="354">
        <v>0</v>
      </c>
      <c r="AT51" s="354">
        <v>0</v>
      </c>
      <c r="AU51" s="354">
        <v>0</v>
      </c>
      <c r="AV51" s="354">
        <v>0</v>
      </c>
      <c r="AW51" s="354">
        <v>0</v>
      </c>
      <c r="AX51" s="354">
        <v>494.76</v>
      </c>
      <c r="AY51" s="354">
        <v>0</v>
      </c>
      <c r="AZ51" s="354">
        <v>0</v>
      </c>
      <c r="BA51" s="354">
        <v>0</v>
      </c>
      <c r="BB51" s="354">
        <v>0</v>
      </c>
      <c r="BC51" s="354">
        <v>0</v>
      </c>
      <c r="BD51" s="354">
        <v>0</v>
      </c>
      <c r="BE51" s="354">
        <v>0</v>
      </c>
      <c r="BF51" s="354">
        <v>0</v>
      </c>
      <c r="BG51" s="354">
        <v>0</v>
      </c>
      <c r="BH51" s="354">
        <v>0</v>
      </c>
      <c r="BI51" s="354">
        <v>0</v>
      </c>
      <c r="BJ51" s="354">
        <v>0</v>
      </c>
      <c r="BK51" s="354">
        <v>0</v>
      </c>
      <c r="BL51" s="354">
        <v>1087.56</v>
      </c>
      <c r="BM51" s="354">
        <v>0</v>
      </c>
      <c r="BN51" s="354">
        <v>0</v>
      </c>
      <c r="BO51" s="354">
        <v>0</v>
      </c>
      <c r="BP51" s="354">
        <v>0</v>
      </c>
      <c r="BQ51" s="354">
        <v>0</v>
      </c>
      <c r="BR51" s="354">
        <v>0</v>
      </c>
      <c r="BS51" s="354">
        <v>0</v>
      </c>
      <c r="BT51" s="354">
        <v>0</v>
      </c>
      <c r="BU51" s="354">
        <v>0</v>
      </c>
    </row>
    <row r="52" spans="1:73" ht="15" customHeight="1" outlineLevel="2">
      <c r="A52" s="132"/>
      <c r="B52" s="132"/>
      <c r="C52" s="132"/>
      <c r="D52" s="132"/>
      <c r="E52" s="132"/>
      <c r="F52" s="132"/>
      <c r="G52" s="132"/>
      <c r="H52" s="132"/>
      <c r="I52" s="132"/>
      <c r="J52" s="132"/>
      <c r="K52" s="132"/>
      <c r="L52" s="132"/>
      <c r="M52" s="132"/>
      <c r="N52" s="132"/>
      <c r="O52" s="132"/>
      <c r="P52" s="132"/>
      <c r="Q52" s="132"/>
      <c r="R52" s="132"/>
      <c r="S52" s="132"/>
      <c r="T52" s="132"/>
      <c r="U52" s="132"/>
      <c r="V52" s="132"/>
      <c r="W52" s="132"/>
      <c r="X52" s="132"/>
      <c r="Y52" s="132"/>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row>
    <row r="53" spans="1:73" outlineLevel="1">
      <c r="A53" s="132"/>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row>
    <row r="54" spans="1:73" ht="24" thickBot="1">
      <c r="A54" s="158"/>
      <c r="B54" s="158"/>
      <c r="C54" s="158" t="s">
        <v>768</v>
      </c>
      <c r="D54" s="391" t="s">
        <v>809</v>
      </c>
      <c r="E54" s="158"/>
      <c r="F54" s="158"/>
      <c r="G54" s="158"/>
      <c r="H54" s="158"/>
      <c r="I54" s="158"/>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158"/>
      <c r="AH54" s="158"/>
      <c r="AI54" s="158"/>
      <c r="AJ54" s="158"/>
      <c r="AK54" s="158"/>
      <c r="AL54" s="158"/>
      <c r="AM54" s="158"/>
      <c r="AN54" s="158"/>
      <c r="AO54" s="158"/>
      <c r="AP54" s="158"/>
      <c r="AQ54" s="158"/>
      <c r="AR54" s="158"/>
      <c r="AS54" s="158"/>
      <c r="AT54" s="158"/>
      <c r="AU54" s="158"/>
      <c r="AV54" s="158"/>
      <c r="AW54" s="158"/>
      <c r="AX54" s="158"/>
      <c r="AY54" s="158"/>
      <c r="AZ54" s="158"/>
      <c r="BA54" s="158"/>
      <c r="BB54" s="158"/>
      <c r="BC54" s="158"/>
      <c r="BD54" s="158"/>
      <c r="BE54" s="158"/>
      <c r="BF54" s="158"/>
      <c r="BG54" s="158"/>
      <c r="BH54" s="158"/>
      <c r="BI54" s="158"/>
      <c r="BJ54" s="158"/>
      <c r="BK54" s="158"/>
      <c r="BL54" s="158"/>
      <c r="BM54" s="158"/>
      <c r="BN54" s="158"/>
      <c r="BO54" s="158"/>
      <c r="BP54" s="158"/>
      <c r="BQ54" s="158"/>
      <c r="BR54" s="158"/>
      <c r="BS54" s="158"/>
      <c r="BT54" s="158"/>
      <c r="BU54" s="158"/>
    </row>
    <row r="55" spans="1:73" ht="24" customHeight="1" outlineLevel="1">
      <c r="A55" s="132"/>
      <c r="B55" s="132"/>
      <c r="C55" s="142" t="s">
        <v>628</v>
      </c>
      <c r="D55" s="132"/>
      <c r="E55" s="132"/>
      <c r="F55" s="132"/>
      <c r="G55" s="132"/>
      <c r="H55" s="132"/>
      <c r="I55" s="132"/>
      <c r="J55" s="132"/>
      <c r="K55" s="132"/>
      <c r="L55" s="132"/>
      <c r="M55" s="132"/>
      <c r="N55" s="132"/>
      <c r="O55" s="132"/>
      <c r="P55" s="132"/>
      <c r="Q55" s="132"/>
      <c r="R55" s="132"/>
      <c r="S55" s="132"/>
      <c r="T55" s="132"/>
      <c r="U55" s="132"/>
      <c r="V55" s="132"/>
      <c r="W55" s="132"/>
      <c r="X55" s="132"/>
      <c r="Y55" s="132"/>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row>
    <row r="56" spans="1:73" ht="17.25" customHeight="1" outlineLevel="1">
      <c r="A56" s="132"/>
      <c r="B56" s="132"/>
      <c r="C56" s="123" t="s">
        <v>158</v>
      </c>
      <c r="D56" s="132"/>
      <c r="E56" s="132"/>
      <c r="F56" s="132"/>
      <c r="G56" s="132"/>
      <c r="H56" s="132"/>
      <c r="I56" s="90">
        <v>6215386.024936731</v>
      </c>
      <c r="J56" s="195">
        <v>16200</v>
      </c>
      <c r="K56" s="195">
        <v>46250</v>
      </c>
      <c r="L56" s="195">
        <v>22850</v>
      </c>
      <c r="M56" s="195">
        <v>17850</v>
      </c>
      <c r="N56" s="195">
        <v>15200</v>
      </c>
      <c r="O56" s="195">
        <v>59450</v>
      </c>
      <c r="P56" s="195">
        <v>86000</v>
      </c>
      <c r="Q56" s="195">
        <v>51000</v>
      </c>
      <c r="R56" s="195">
        <v>71000</v>
      </c>
      <c r="S56" s="195">
        <v>76000</v>
      </c>
      <c r="T56" s="195">
        <v>91000</v>
      </c>
      <c r="U56" s="195">
        <v>92500</v>
      </c>
      <c r="V56" s="195">
        <v>95030</v>
      </c>
      <c r="W56" s="195">
        <v>96590.6</v>
      </c>
      <c r="X56" s="195">
        <v>98182.412000000011</v>
      </c>
      <c r="Y56" s="195">
        <v>99806.060240000006</v>
      </c>
      <c r="Z56" s="195">
        <v>101462.18144480001</v>
      </c>
      <c r="AA56" s="195">
        <v>103151.42507369601</v>
      </c>
      <c r="AB56" s="195">
        <v>104874.45357516993</v>
      </c>
      <c r="AC56" s="195">
        <v>105753.19811092163</v>
      </c>
      <c r="AD56" s="195">
        <v>106640.73009203085</v>
      </c>
      <c r="AE56" s="195">
        <v>107537.13739295116</v>
      </c>
      <c r="AF56" s="195">
        <v>108442.50876688067</v>
      </c>
      <c r="AG56" s="195">
        <v>109356.93385454947</v>
      </c>
      <c r="AH56" s="195">
        <v>110280.50319309496</v>
      </c>
      <c r="AI56" s="195">
        <v>111213.30822502592</v>
      </c>
      <c r="AJ56" s="195">
        <v>112155.44130727618</v>
      </c>
      <c r="AK56" s="195">
        <v>113106.99572034895</v>
      </c>
      <c r="AL56" s="195">
        <v>114068.06567755244</v>
      </c>
      <c r="AM56" s="195">
        <v>115038.74633432797</v>
      </c>
      <c r="AN56" s="195">
        <v>116019.13379767125</v>
      </c>
      <c r="AO56" s="195">
        <v>117009.32513564796</v>
      </c>
      <c r="AP56" s="195">
        <v>118009.41838700444</v>
      </c>
      <c r="AQ56" s="195">
        <v>119019.51257087447</v>
      </c>
      <c r="AR56" s="195">
        <v>120039.70769658322</v>
      </c>
      <c r="AS56" s="195">
        <v>121070.10477354906</v>
      </c>
      <c r="AT56" s="195">
        <v>122110.80582128455</v>
      </c>
      <c r="AU56" s="195">
        <v>123161.9138794974</v>
      </c>
      <c r="AV56" s="195">
        <v>124223.53301829238</v>
      </c>
      <c r="AW56" s="195">
        <v>125295.76834847531</v>
      </c>
      <c r="AX56" s="195">
        <v>126378.72603196006</v>
      </c>
      <c r="AY56" s="195">
        <v>127472.51329227966</v>
      </c>
      <c r="AZ56" s="195">
        <v>128577.23842520246</v>
      </c>
      <c r="BA56" s="195">
        <v>129693.01080945448</v>
      </c>
      <c r="BB56" s="195">
        <v>130819.94091754903</v>
      </c>
      <c r="BC56" s="195">
        <v>131958.1403267245</v>
      </c>
      <c r="BD56" s="195">
        <v>133107.72172999178</v>
      </c>
      <c r="BE56" s="195">
        <v>134268.79894729168</v>
      </c>
      <c r="BF56" s="195">
        <v>135441.48693676462</v>
      </c>
      <c r="BG56" s="195">
        <v>136625.90180613226</v>
      </c>
      <c r="BH56" s="195">
        <v>137822.16082419356</v>
      </c>
      <c r="BI56" s="195">
        <v>139030.38243243552</v>
      </c>
      <c r="BJ56" s="195">
        <v>140250.68625675986</v>
      </c>
      <c r="BK56" s="195">
        <v>141483.19311932748</v>
      </c>
      <c r="BL56" s="195">
        <v>142728.02505052072</v>
      </c>
      <c r="BM56" s="195">
        <v>143985.30530102595</v>
      </c>
      <c r="BN56" s="195">
        <v>145255.15835403622</v>
      </c>
      <c r="BO56" s="195">
        <v>146537.70993757655</v>
      </c>
      <c r="BP56" s="195">
        <v>0</v>
      </c>
      <c r="BQ56" s="195">
        <v>0</v>
      </c>
      <c r="BR56" s="195">
        <v>0</v>
      </c>
      <c r="BS56" s="195">
        <v>0</v>
      </c>
      <c r="BT56" s="195">
        <v>0</v>
      </c>
      <c r="BU56" s="195">
        <v>0</v>
      </c>
    </row>
    <row r="57" spans="1:73" s="199" customFormat="1" ht="17.25" customHeight="1" outlineLevel="1">
      <c r="A57" s="132"/>
      <c r="B57" s="132"/>
      <c r="C57" s="199" t="s">
        <v>629</v>
      </c>
      <c r="D57" s="132"/>
      <c r="E57" s="132"/>
      <c r="F57" s="132"/>
      <c r="G57" s="132"/>
      <c r="H57" s="132"/>
      <c r="I57" s="90">
        <v>-65640.599810434505</v>
      </c>
      <c r="J57" s="228">
        <v>-5230</v>
      </c>
      <c r="K57" s="228">
        <v>-12390</v>
      </c>
      <c r="L57" s="228">
        <v>7605</v>
      </c>
      <c r="M57" s="228">
        <v>5590</v>
      </c>
      <c r="N57" s="228">
        <v>2810</v>
      </c>
      <c r="O57" s="228">
        <v>-16185</v>
      </c>
      <c r="P57" s="228">
        <v>-15045</v>
      </c>
      <c r="Q57" s="228">
        <v>11345</v>
      </c>
      <c r="R57" s="228">
        <v>-4500</v>
      </c>
      <c r="S57" s="228">
        <v>-4000</v>
      </c>
      <c r="T57" s="228">
        <v>-6500</v>
      </c>
      <c r="U57" s="228">
        <v>-2100</v>
      </c>
      <c r="V57" s="228">
        <v>-1162</v>
      </c>
      <c r="W57" s="228">
        <v>-877.24000000000524</v>
      </c>
      <c r="X57" s="228">
        <v>-792.78479999999399</v>
      </c>
      <c r="Y57" s="228">
        <v>-808.64049600000726</v>
      </c>
      <c r="Z57" s="228">
        <v>-824.81330591998994</v>
      </c>
      <c r="AA57" s="228">
        <v>-841.3095720384008</v>
      </c>
      <c r="AB57" s="228">
        <v>-858.13576347916387</v>
      </c>
      <c r="AC57" s="228">
        <v>-523.80066444807744</v>
      </c>
      <c r="AD57" s="228">
        <v>-442.88724601887225</v>
      </c>
      <c r="AE57" s="228">
        <v>-447.31611847906606</v>
      </c>
      <c r="AF57" s="228">
        <v>-451.78927966383344</v>
      </c>
      <c r="AG57" s="228">
        <v>-456.30717246046697</v>
      </c>
      <c r="AH57" s="228">
        <v>-460.870244185091</v>
      </c>
      <c r="AI57" s="228">
        <v>-465.47894662694307</v>
      </c>
      <c r="AJ57" s="228">
        <v>-470.13373609323753</v>
      </c>
      <c r="AK57" s="228">
        <v>-474.83507345414546</v>
      </c>
      <c r="AL57" s="228">
        <v>-479.58342418867687</v>
      </c>
      <c r="AM57" s="228">
        <v>-484.37925843057747</v>
      </c>
      <c r="AN57" s="228">
        <v>-489.22305101489474</v>
      </c>
      <c r="AO57" s="228">
        <v>-494.11528152500978</v>
      </c>
      <c r="AP57" s="228">
        <v>-499.0564343402657</v>
      </c>
      <c r="AQ57" s="228">
        <v>-504.04699868363969</v>
      </c>
      <c r="AR57" s="228">
        <v>-509.0874686705356</v>
      </c>
      <c r="AS57" s="228">
        <v>-514.17834335719817</v>
      </c>
      <c r="AT57" s="228">
        <v>-519.32012679077161</v>
      </c>
      <c r="AU57" s="228">
        <v>-524.51332805868878</v>
      </c>
      <c r="AV57" s="228">
        <v>-529.75846133926825</v>
      </c>
      <c r="AW57" s="228">
        <v>-535.0560459526896</v>
      </c>
      <c r="AX57" s="228">
        <v>-540.40660641220165</v>
      </c>
      <c r="AY57" s="228">
        <v>-545.81067247632018</v>
      </c>
      <c r="AZ57" s="228">
        <v>-551.26877920108382</v>
      </c>
      <c r="BA57" s="228">
        <v>-556.78146699309582</v>
      </c>
      <c r="BB57" s="228">
        <v>-562.34928166300233</v>
      </c>
      <c r="BC57" s="228">
        <v>-567.97277447966917</v>
      </c>
      <c r="BD57" s="228">
        <v>-573.65250222446048</v>
      </c>
      <c r="BE57" s="228">
        <v>-579.38902724671061</v>
      </c>
      <c r="BF57" s="228">
        <v>-585.1829175191524</v>
      </c>
      <c r="BG57" s="228">
        <v>-591.03474669434945</v>
      </c>
      <c r="BH57" s="228">
        <v>-596.94509416128858</v>
      </c>
      <c r="BI57" s="228">
        <v>-602.91454510291805</v>
      </c>
      <c r="BJ57" s="228">
        <v>-608.94369055394782</v>
      </c>
      <c r="BK57" s="228">
        <v>-615.0331274594937</v>
      </c>
      <c r="BL57" s="228">
        <v>-621.18345873407088</v>
      </c>
      <c r="BM57" s="228">
        <v>-627.39529332143138</v>
      </c>
      <c r="BN57" s="228">
        <v>-633.66924625463434</v>
      </c>
      <c r="BO57" s="228">
        <v>-640.0059387171641</v>
      </c>
      <c r="BP57" s="228">
        <v>0</v>
      </c>
      <c r="BQ57" s="228">
        <v>0</v>
      </c>
      <c r="BR57" s="228">
        <v>0</v>
      </c>
      <c r="BS57" s="228">
        <v>0</v>
      </c>
      <c r="BT57" s="228">
        <v>0</v>
      </c>
      <c r="BU57" s="228">
        <v>0</v>
      </c>
    </row>
    <row r="58" spans="1:73" ht="17.25" customHeight="1" outlineLevel="1">
      <c r="A58" s="132"/>
      <c r="B58" s="132"/>
      <c r="C58" s="132" t="s">
        <v>707</v>
      </c>
      <c r="D58" s="132"/>
      <c r="E58" s="132"/>
      <c r="F58" s="132"/>
      <c r="G58" s="132"/>
      <c r="H58" s="132"/>
      <c r="I58" s="90">
        <v>32554</v>
      </c>
      <c r="J58" s="195">
        <v>0</v>
      </c>
      <c r="K58" s="195">
        <v>0</v>
      </c>
      <c r="L58" s="195">
        <v>0</v>
      </c>
      <c r="M58" s="195">
        <v>0</v>
      </c>
      <c r="N58" s="195">
        <v>0</v>
      </c>
      <c r="O58" s="195">
        <v>0</v>
      </c>
      <c r="P58" s="195">
        <v>0</v>
      </c>
      <c r="Q58" s="195">
        <v>0</v>
      </c>
      <c r="R58" s="195">
        <v>0</v>
      </c>
      <c r="S58" s="195">
        <v>0</v>
      </c>
      <c r="T58" s="195">
        <v>0</v>
      </c>
      <c r="U58" s="195">
        <v>0</v>
      </c>
      <c r="V58" s="195">
        <v>0</v>
      </c>
      <c r="W58" s="195">
        <v>0</v>
      </c>
      <c r="X58" s="195">
        <v>0</v>
      </c>
      <c r="Y58" s="195">
        <v>0</v>
      </c>
      <c r="Z58" s="195">
        <v>0</v>
      </c>
      <c r="AA58" s="195">
        <v>0</v>
      </c>
      <c r="AB58" s="195">
        <v>0</v>
      </c>
      <c r="AC58" s="195">
        <v>0</v>
      </c>
      <c r="AD58" s="195">
        <v>0</v>
      </c>
      <c r="AE58" s="195">
        <v>0</v>
      </c>
      <c r="AF58" s="195">
        <v>12632</v>
      </c>
      <c r="AG58" s="195">
        <v>0</v>
      </c>
      <c r="AH58" s="195">
        <v>0</v>
      </c>
      <c r="AI58" s="195">
        <v>0</v>
      </c>
      <c r="AJ58" s="195">
        <v>0</v>
      </c>
      <c r="AK58" s="195">
        <v>0</v>
      </c>
      <c r="AL58" s="195">
        <v>0</v>
      </c>
      <c r="AM58" s="195">
        <v>0</v>
      </c>
      <c r="AN58" s="195">
        <v>0</v>
      </c>
      <c r="AO58" s="195">
        <v>0</v>
      </c>
      <c r="AP58" s="195">
        <v>0</v>
      </c>
      <c r="AQ58" s="195">
        <v>9512</v>
      </c>
      <c r="AR58" s="195">
        <v>0</v>
      </c>
      <c r="AS58" s="195">
        <v>0</v>
      </c>
      <c r="AT58" s="195">
        <v>0</v>
      </c>
      <c r="AU58" s="195">
        <v>0</v>
      </c>
      <c r="AV58" s="195">
        <v>0</v>
      </c>
      <c r="AW58" s="195">
        <v>0</v>
      </c>
      <c r="AX58" s="195">
        <v>3255</v>
      </c>
      <c r="AY58" s="195">
        <v>0</v>
      </c>
      <c r="AZ58" s="195">
        <v>0</v>
      </c>
      <c r="BA58" s="195">
        <v>0</v>
      </c>
      <c r="BB58" s="195">
        <v>0</v>
      </c>
      <c r="BC58" s="195">
        <v>0</v>
      </c>
      <c r="BD58" s="195">
        <v>0</v>
      </c>
      <c r="BE58" s="195">
        <v>0</v>
      </c>
      <c r="BF58" s="195">
        <v>0</v>
      </c>
      <c r="BG58" s="195">
        <v>0</v>
      </c>
      <c r="BH58" s="195">
        <v>0</v>
      </c>
      <c r="BI58" s="195">
        <v>0</v>
      </c>
      <c r="BJ58" s="195">
        <v>0</v>
      </c>
      <c r="BK58" s="195">
        <v>0</v>
      </c>
      <c r="BL58" s="195">
        <v>7155</v>
      </c>
      <c r="BM58" s="195">
        <v>0</v>
      </c>
      <c r="BN58" s="195">
        <v>0</v>
      </c>
      <c r="BO58" s="195">
        <v>0</v>
      </c>
      <c r="BP58" s="195">
        <v>0</v>
      </c>
      <c r="BQ58" s="195">
        <v>0</v>
      </c>
      <c r="BR58" s="195">
        <v>0</v>
      </c>
      <c r="BS58" s="195">
        <v>0</v>
      </c>
      <c r="BT58" s="195">
        <v>0</v>
      </c>
      <c r="BU58" s="195">
        <v>0</v>
      </c>
    </row>
    <row r="59" spans="1:73" ht="17.25" customHeight="1" outlineLevel="1">
      <c r="A59" s="132"/>
      <c r="B59" s="132"/>
      <c r="C59" s="123" t="s">
        <v>630</v>
      </c>
      <c r="D59" s="132"/>
      <c r="E59" s="132"/>
      <c r="F59" s="132"/>
      <c r="G59" s="132"/>
      <c r="H59" s="132"/>
      <c r="I59" s="90">
        <v>1171944.8387739966</v>
      </c>
      <c r="J59" s="195">
        <v>1846.8</v>
      </c>
      <c r="K59" s="195">
        <v>6192.2999999999993</v>
      </c>
      <c r="L59" s="195">
        <v>5543.55</v>
      </c>
      <c r="M59" s="195">
        <v>4210.1000000000004</v>
      </c>
      <c r="N59" s="195">
        <v>3178.4</v>
      </c>
      <c r="O59" s="195">
        <v>7976.85</v>
      </c>
      <c r="P59" s="195">
        <v>13479.050000000001</v>
      </c>
      <c r="Q59" s="195">
        <v>11844.95</v>
      </c>
      <c r="R59" s="195">
        <v>12635</v>
      </c>
      <c r="S59" s="195">
        <v>13680</v>
      </c>
      <c r="T59" s="195">
        <v>16055</v>
      </c>
      <c r="U59" s="195">
        <v>17176</v>
      </c>
      <c r="V59" s="195">
        <v>17834.919999999998</v>
      </c>
      <c r="W59" s="195">
        <v>18185.538400000001</v>
      </c>
      <c r="X59" s="195">
        <v>18504.029168000001</v>
      </c>
      <c r="Y59" s="195">
        <v>18809.509751360001</v>
      </c>
      <c r="Z59" s="195">
        <v>19121.099946387199</v>
      </c>
      <c r="AA59" s="195">
        <v>19438.921945314945</v>
      </c>
      <c r="AB59" s="195">
        <v>19763.100384221245</v>
      </c>
      <c r="AC59" s="195">
        <v>19993.585514829978</v>
      </c>
      <c r="AD59" s="195">
        <v>20177.590140742279</v>
      </c>
      <c r="AE59" s="195">
        <v>20347.066042149701</v>
      </c>
      <c r="AF59" s="195">
        <v>22438.300702571196</v>
      </c>
      <c r="AG59" s="195">
        <v>20691.119069596909</v>
      </c>
      <c r="AH59" s="195">
        <v>20865.730260292876</v>
      </c>
      <c r="AI59" s="195">
        <v>21042.087562895806</v>
      </c>
      <c r="AJ59" s="195">
        <v>21220.208438524765</v>
      </c>
      <c r="AK59" s="195">
        <v>21400.110522910014</v>
      </c>
      <c r="AL59" s="195">
        <v>21581.811628139119</v>
      </c>
      <c r="AM59" s="195">
        <v>21765.329744420509</v>
      </c>
      <c r="AN59" s="195">
        <v>21950.683041864715</v>
      </c>
      <c r="AO59" s="195">
        <v>22137.889872283358</v>
      </c>
      <c r="AP59" s="195">
        <v>22326.968771006192</v>
      </c>
      <c r="AQ59" s="195">
        <v>23963.762458716257</v>
      </c>
      <c r="AR59" s="195">
        <v>22710.817843303419</v>
      </c>
      <c r="AS59" s="195">
        <v>22905.626021736451</v>
      </c>
      <c r="AT59" s="195">
        <v>23102.382281953815</v>
      </c>
      <c r="AU59" s="195">
        <v>23301.106104773353</v>
      </c>
      <c r="AV59" s="195">
        <v>23501.817165821089</v>
      </c>
      <c r="AW59" s="195">
        <v>23704.535337479301</v>
      </c>
      <c r="AX59" s="195">
        <v>24404.040690854097</v>
      </c>
      <c r="AY59" s="195">
        <v>24116.073497762634</v>
      </c>
      <c r="AZ59" s="195">
        <v>24324.934232740259</v>
      </c>
      <c r="BA59" s="195">
        <v>24535.883575067663</v>
      </c>
      <c r="BB59" s="195">
        <v>24748.942410818341</v>
      </c>
      <c r="BC59" s="195">
        <v>24964.131834926524</v>
      </c>
      <c r="BD59" s="195">
        <v>25181.473153275791</v>
      </c>
      <c r="BE59" s="195">
        <v>25400.98788480855</v>
      </c>
      <c r="BF59" s="195">
        <v>25622.697763656637</v>
      </c>
      <c r="BG59" s="195">
        <v>25846.624741293206</v>
      </c>
      <c r="BH59" s="195">
        <v>26072.790988706132</v>
      </c>
      <c r="BI59" s="195">
        <v>26301.218898593193</v>
      </c>
      <c r="BJ59" s="195">
        <v>26531.931087579127</v>
      </c>
      <c r="BK59" s="195">
        <v>26764.950398454919</v>
      </c>
      <c r="BL59" s="195">
        <v>28087.859902439468</v>
      </c>
      <c r="BM59" s="195">
        <v>27238.00290146386</v>
      </c>
      <c r="BN59" s="195">
        <v>27478.0829304785</v>
      </c>
      <c r="BO59" s="195">
        <v>27720.563759783283</v>
      </c>
      <c r="BP59" s="195">
        <v>0</v>
      </c>
      <c r="BQ59" s="195">
        <v>0</v>
      </c>
      <c r="BR59" s="195">
        <v>0</v>
      </c>
      <c r="BS59" s="195">
        <v>0</v>
      </c>
      <c r="BT59" s="195">
        <v>0</v>
      </c>
      <c r="BU59" s="195">
        <v>0</v>
      </c>
    </row>
    <row r="60" spans="1:73" ht="17.25" customHeight="1" outlineLevel="1">
      <c r="A60" s="132"/>
      <c r="B60" s="132"/>
      <c r="C60" s="199" t="s">
        <v>215</v>
      </c>
      <c r="D60" s="132"/>
      <c r="E60" s="132"/>
      <c r="F60" s="132"/>
      <c r="G60" s="132"/>
      <c r="H60" s="132"/>
      <c r="I60" s="90">
        <v>19178.548647944743</v>
      </c>
      <c r="J60" s="195">
        <v>18.75</v>
      </c>
      <c r="K60" s="195">
        <v>0</v>
      </c>
      <c r="L60" s="195">
        <v>0</v>
      </c>
      <c r="M60" s="195">
        <v>0</v>
      </c>
      <c r="N60" s="195">
        <v>29.300835265345512</v>
      </c>
      <c r="O60" s="195">
        <v>39.000517275646509</v>
      </c>
      <c r="P60" s="195">
        <v>17.406058270284767</v>
      </c>
      <c r="Q60" s="195">
        <v>27.751625491877185</v>
      </c>
      <c r="R60" s="195">
        <v>43.718481534221695</v>
      </c>
      <c r="S60" s="195">
        <v>58.967754460578725</v>
      </c>
      <c r="T60" s="195">
        <v>69.095769609999167</v>
      </c>
      <c r="U60" s="195">
        <v>87.609828585399939</v>
      </c>
      <c r="V60" s="195">
        <v>111.30416869062105</v>
      </c>
      <c r="W60" s="195">
        <v>118.22799202111348</v>
      </c>
      <c r="X60" s="195">
        <v>136.51058149941161</v>
      </c>
      <c r="Y60" s="195">
        <v>156.76210999182308</v>
      </c>
      <c r="Z60" s="195">
        <v>168.63271903349411</v>
      </c>
      <c r="AA60" s="195">
        <v>185.7182132145509</v>
      </c>
      <c r="AB60" s="195">
        <v>203.60062736609527</v>
      </c>
      <c r="AC60" s="195">
        <v>209.67022233879626</v>
      </c>
      <c r="AD60" s="195">
        <v>219.56739250499311</v>
      </c>
      <c r="AE60" s="195">
        <v>212.89477193411687</v>
      </c>
      <c r="AF60" s="195">
        <v>216.00072922866744</v>
      </c>
      <c r="AG60" s="195">
        <v>251.34015710389721</v>
      </c>
      <c r="AH60" s="195">
        <v>267.48527509336657</v>
      </c>
      <c r="AI60" s="195">
        <v>273.57687122207142</v>
      </c>
      <c r="AJ60" s="195">
        <v>275.66145107652204</v>
      </c>
      <c r="AK60" s="195">
        <v>290.2945896919291</v>
      </c>
      <c r="AL60" s="195">
        <v>289.28636598960168</v>
      </c>
      <c r="AM60" s="195">
        <v>305.82906877036481</v>
      </c>
      <c r="AN60" s="195">
        <v>322.05571129208812</v>
      </c>
      <c r="AO60" s="195">
        <v>320.74369215101103</v>
      </c>
      <c r="AP60" s="195">
        <v>340.99864013857035</v>
      </c>
      <c r="AQ60" s="195">
        <v>359.57514204731837</v>
      </c>
      <c r="AR60" s="195">
        <v>358.47851499797804</v>
      </c>
      <c r="AS60" s="195">
        <v>375.17408875674971</v>
      </c>
      <c r="AT60" s="195">
        <v>395.16733464008121</v>
      </c>
      <c r="AU60" s="195">
        <v>400.73334222503604</v>
      </c>
      <c r="AV60" s="195">
        <v>424.43275004585865</v>
      </c>
      <c r="AW60" s="195">
        <v>446.68595298109358</v>
      </c>
      <c r="AX60" s="195">
        <v>448.78855203649039</v>
      </c>
      <c r="AY60" s="195">
        <v>470.14188849802656</v>
      </c>
      <c r="AZ60" s="195">
        <v>490.47260048177395</v>
      </c>
      <c r="BA60" s="195">
        <v>496.17207368411096</v>
      </c>
      <c r="BB60" s="195">
        <v>519.93208460302162</v>
      </c>
      <c r="BC60" s="195">
        <v>542.82881005651848</v>
      </c>
      <c r="BD60" s="195">
        <v>543.39728890893832</v>
      </c>
      <c r="BE60" s="195">
        <v>573.1393239941707</v>
      </c>
      <c r="BF60" s="195">
        <v>604.6798230283573</v>
      </c>
      <c r="BG60" s="195">
        <v>608.3707747638307</v>
      </c>
      <c r="BH60" s="195">
        <v>643.66949410541713</v>
      </c>
      <c r="BI60" s="195">
        <v>668.74323410800514</v>
      </c>
      <c r="BJ60" s="195">
        <v>680.44103951818977</v>
      </c>
      <c r="BK60" s="195">
        <v>718.84414114048127</v>
      </c>
      <c r="BL60" s="195">
        <v>756.20904590618898</v>
      </c>
      <c r="BM60" s="195">
        <v>764.72884134151127</v>
      </c>
      <c r="BN60" s="195">
        <v>794.67705678695063</v>
      </c>
      <c r="BO60" s="195">
        <v>825.30322844218961</v>
      </c>
      <c r="BP60" s="195">
        <v>0</v>
      </c>
      <c r="BQ60" s="195">
        <v>0</v>
      </c>
      <c r="BR60" s="195">
        <v>0</v>
      </c>
      <c r="BS60" s="195">
        <v>0</v>
      </c>
      <c r="BT60" s="195">
        <v>0</v>
      </c>
      <c r="BU60" s="195">
        <v>0</v>
      </c>
    </row>
    <row r="61" spans="1:73" ht="15" customHeight="1" outlineLevel="1">
      <c r="A61" s="132"/>
      <c r="B61" s="132"/>
      <c r="C61" s="146" t="s">
        <v>631</v>
      </c>
      <c r="D61" s="145"/>
      <c r="E61" s="145"/>
      <c r="F61" s="145"/>
      <c r="G61" s="145"/>
      <c r="H61" s="145"/>
      <c r="I61" s="90">
        <v>7373422.8125482379</v>
      </c>
      <c r="J61" s="460">
        <v>12835.55</v>
      </c>
      <c r="K61" s="460">
        <v>40052.300000000003</v>
      </c>
      <c r="L61" s="460">
        <v>35998.550000000003</v>
      </c>
      <c r="M61" s="460">
        <v>27650.1</v>
      </c>
      <c r="N61" s="460">
        <v>21217.700835265347</v>
      </c>
      <c r="O61" s="460">
        <v>51280.850517275649</v>
      </c>
      <c r="P61" s="460">
        <v>84451.456058270283</v>
      </c>
      <c r="Q61" s="460">
        <v>74217.701625491871</v>
      </c>
      <c r="R61" s="460">
        <v>79178.718481534219</v>
      </c>
      <c r="S61" s="460">
        <v>85738.96775446058</v>
      </c>
      <c r="T61" s="460">
        <v>100624.09576960999</v>
      </c>
      <c r="U61" s="460">
        <v>107663.6098285854</v>
      </c>
      <c r="V61" s="460">
        <v>111814.22416869062</v>
      </c>
      <c r="W61" s="460">
        <v>114017.12639202112</v>
      </c>
      <c r="X61" s="460">
        <v>116030.16694949944</v>
      </c>
      <c r="Y61" s="460">
        <v>117963.69160535182</v>
      </c>
      <c r="Z61" s="460">
        <v>119927.10080430072</v>
      </c>
      <c r="AA61" s="460">
        <v>121934.7556601871</v>
      </c>
      <c r="AB61" s="460">
        <v>123983.01882327809</v>
      </c>
      <c r="AC61" s="460">
        <v>125432.65318364232</v>
      </c>
      <c r="AD61" s="460">
        <v>126595.00037925925</v>
      </c>
      <c r="AE61" s="460">
        <v>127649.78208855592</v>
      </c>
      <c r="AF61" s="460">
        <v>143277.02091901668</v>
      </c>
      <c r="AG61" s="460">
        <v>129843.08590878981</v>
      </c>
      <c r="AH61" s="460">
        <v>130952.8484842961</v>
      </c>
      <c r="AI61" s="460">
        <v>132063.49371251685</v>
      </c>
      <c r="AJ61" s="460">
        <v>133181.17746078424</v>
      </c>
      <c r="AK61" s="460">
        <v>134322.56575949676</v>
      </c>
      <c r="AL61" s="460">
        <v>135459.58024749247</v>
      </c>
      <c r="AM61" s="460">
        <v>136625.52588908825</v>
      </c>
      <c r="AN61" s="460">
        <v>137802.64949981315</v>
      </c>
      <c r="AO61" s="460">
        <v>138973.84341855731</v>
      </c>
      <c r="AP61" s="460">
        <v>140178.32936380894</v>
      </c>
      <c r="AQ61" s="460">
        <v>152350.80317295442</v>
      </c>
      <c r="AR61" s="460">
        <v>142599.91658621409</v>
      </c>
      <c r="AS61" s="460">
        <v>143836.72654068508</v>
      </c>
      <c r="AT61" s="460">
        <v>145089.03531108767</v>
      </c>
      <c r="AU61" s="460">
        <v>146339.23999843709</v>
      </c>
      <c r="AV61" s="460">
        <v>147620.02447282005</v>
      </c>
      <c r="AW61" s="460">
        <v>148911.933592983</v>
      </c>
      <c r="AX61" s="460">
        <v>153946.14866843843</v>
      </c>
      <c r="AY61" s="460">
        <v>151512.91800606402</v>
      </c>
      <c r="AZ61" s="460">
        <v>152841.3764792234</v>
      </c>
      <c r="BA61" s="460">
        <v>154168.28499121315</v>
      </c>
      <c r="BB61" s="460">
        <v>155526.46613130739</v>
      </c>
      <c r="BC61" s="460">
        <v>156897.1281972279</v>
      </c>
      <c r="BD61" s="460">
        <v>158258.93966995206</v>
      </c>
      <c r="BE61" s="460">
        <v>159663.53712884767</v>
      </c>
      <c r="BF61" s="460">
        <v>161083.68160593047</v>
      </c>
      <c r="BG61" s="460">
        <v>162489.86257549495</v>
      </c>
      <c r="BH61" s="460">
        <v>163941.67621284383</v>
      </c>
      <c r="BI61" s="460">
        <v>165397.43002003379</v>
      </c>
      <c r="BJ61" s="460">
        <v>166854.11469330321</v>
      </c>
      <c r="BK61" s="460">
        <v>168351.95453146339</v>
      </c>
      <c r="BL61" s="460">
        <v>178105.91054013232</v>
      </c>
      <c r="BM61" s="460">
        <v>171360.64175050988</v>
      </c>
      <c r="BN61" s="460">
        <v>172894.24909504704</v>
      </c>
      <c r="BO61" s="460">
        <v>174443.57098708485</v>
      </c>
      <c r="BP61" s="460">
        <v>0</v>
      </c>
      <c r="BQ61" s="460">
        <v>0</v>
      </c>
      <c r="BR61" s="460">
        <v>0</v>
      </c>
      <c r="BS61" s="460">
        <v>0</v>
      </c>
      <c r="BT61" s="460">
        <v>0</v>
      </c>
      <c r="BU61" s="460">
        <v>0</v>
      </c>
    </row>
    <row r="62" spans="1:73" ht="15" customHeight="1" outlineLevel="1">
      <c r="A62" s="132"/>
      <c r="B62" s="132"/>
      <c r="C62" s="132"/>
      <c r="D62" s="132"/>
      <c r="E62" s="132"/>
      <c r="F62" s="132"/>
      <c r="G62" s="132"/>
      <c r="H62" s="132"/>
      <c r="I62" s="100"/>
      <c r="J62" s="364"/>
      <c r="K62" s="364"/>
      <c r="L62" s="364"/>
      <c r="M62" s="364"/>
      <c r="N62" s="364"/>
      <c r="O62" s="364"/>
      <c r="P62" s="364"/>
      <c r="Q62" s="364"/>
      <c r="R62" s="364"/>
      <c r="S62" s="364"/>
      <c r="T62" s="364"/>
      <c r="U62" s="364"/>
      <c r="V62" s="364"/>
      <c r="W62" s="364"/>
      <c r="X62" s="364"/>
      <c r="Y62" s="364"/>
      <c r="Z62" s="364"/>
      <c r="AA62" s="364"/>
      <c r="AB62" s="364"/>
      <c r="AC62" s="364"/>
      <c r="AD62" s="364"/>
      <c r="AE62" s="364"/>
      <c r="AF62" s="364"/>
      <c r="AG62" s="364"/>
      <c r="AH62" s="364"/>
      <c r="AI62" s="364"/>
      <c r="AJ62" s="364"/>
      <c r="AK62" s="364"/>
      <c r="AL62" s="364"/>
      <c r="AM62" s="364"/>
      <c r="AN62" s="364"/>
      <c r="AO62" s="364"/>
      <c r="AP62" s="364"/>
      <c r="AQ62" s="364"/>
      <c r="AR62" s="364"/>
      <c r="AS62" s="364"/>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364"/>
      <c r="BS62" s="364"/>
      <c r="BT62" s="364"/>
      <c r="BU62" s="364"/>
    </row>
    <row r="63" spans="1:73" ht="24" customHeight="1" outlineLevel="1">
      <c r="A63" s="132"/>
      <c r="B63" s="132"/>
      <c r="C63" s="142" t="s">
        <v>632</v>
      </c>
      <c r="D63" s="132"/>
      <c r="E63" s="132"/>
      <c r="F63" s="132"/>
      <c r="G63" s="132"/>
      <c r="H63" s="132"/>
      <c r="I63" s="100"/>
      <c r="J63" s="364"/>
      <c r="K63" s="364"/>
      <c r="L63" s="364"/>
      <c r="M63" s="364"/>
      <c r="N63" s="364"/>
      <c r="O63" s="364"/>
      <c r="P63" s="364"/>
      <c r="Q63" s="364"/>
      <c r="R63" s="364"/>
      <c r="S63" s="364"/>
      <c r="T63" s="364"/>
      <c r="U63" s="364"/>
      <c r="V63" s="364"/>
      <c r="W63" s="364"/>
      <c r="X63" s="364"/>
      <c r="Y63" s="364"/>
      <c r="Z63" s="364"/>
      <c r="AA63" s="364"/>
      <c r="AB63" s="364"/>
      <c r="AC63" s="364"/>
      <c r="AD63" s="364"/>
      <c r="AE63" s="364"/>
      <c r="AF63" s="364"/>
      <c r="AG63" s="364"/>
      <c r="AH63" s="364"/>
      <c r="AI63" s="364"/>
      <c r="AJ63" s="364"/>
      <c r="AK63" s="364"/>
      <c r="AL63" s="364"/>
      <c r="AM63" s="364"/>
      <c r="AN63" s="364"/>
      <c r="AO63" s="364"/>
      <c r="AP63" s="364"/>
      <c r="AQ63" s="364"/>
      <c r="AR63" s="364"/>
      <c r="AS63" s="364"/>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row>
    <row r="64" spans="1:73" ht="17.25" customHeight="1" outlineLevel="1">
      <c r="A64" s="132"/>
      <c r="B64" s="132"/>
      <c r="C64" s="123" t="s">
        <v>600</v>
      </c>
      <c r="D64" s="132"/>
      <c r="E64" s="132"/>
      <c r="F64" s="132"/>
      <c r="G64" s="132"/>
      <c r="H64" s="132"/>
      <c r="I64" s="90">
        <v>-2279677.2921572002</v>
      </c>
      <c r="J64" s="195">
        <v>-5199</v>
      </c>
      <c r="K64" s="195">
        <v>-17257.5</v>
      </c>
      <c r="L64" s="195">
        <v>-6482</v>
      </c>
      <c r="M64" s="195">
        <v>-7142</v>
      </c>
      <c r="N64" s="195">
        <v>-6381.5</v>
      </c>
      <c r="O64" s="195">
        <v>-32001.5</v>
      </c>
      <c r="P64" s="195">
        <v>-40497.5</v>
      </c>
      <c r="Q64" s="195">
        <v>-16565</v>
      </c>
      <c r="R64" s="195">
        <v>-33215</v>
      </c>
      <c r="S64" s="195">
        <v>-33065</v>
      </c>
      <c r="T64" s="195">
        <v>-39045</v>
      </c>
      <c r="U64" s="195">
        <v>-37620</v>
      </c>
      <c r="V64" s="195">
        <v>-38786.5</v>
      </c>
      <c r="W64" s="195">
        <v>-39265.33</v>
      </c>
      <c r="X64" s="195">
        <v>-39906.736600000011</v>
      </c>
      <c r="Y64" s="195">
        <v>-40560.971332000001</v>
      </c>
      <c r="Z64" s="195">
        <v>-41228.290758640003</v>
      </c>
      <c r="AA64" s="195">
        <v>-41908.9565738128</v>
      </c>
      <c r="AB64" s="195">
        <v>-42603.235705289058</v>
      </c>
      <c r="AC64" s="195">
        <v>-42828.090924731412</v>
      </c>
      <c r="AD64" s="195">
        <v>-43184.421833978726</v>
      </c>
      <c r="AE64" s="195">
        <v>-43544.316052318514</v>
      </c>
      <c r="AF64" s="195">
        <v>-39570.108862166468</v>
      </c>
      <c r="AG64" s="195">
        <v>-39900.659950788133</v>
      </c>
      <c r="AH64" s="195">
        <v>-40234.516550296008</v>
      </c>
      <c r="AI64" s="195">
        <v>-40571.711715798971</v>
      </c>
      <c r="AJ64" s="195">
        <v>-40912.278832956967</v>
      </c>
      <c r="AK64" s="195">
        <v>-41256.25162128653</v>
      </c>
      <c r="AL64" s="195">
        <v>-41603.664137499407</v>
      </c>
      <c r="AM64" s="195">
        <v>-41954.550778874393</v>
      </c>
      <c r="AN64" s="195">
        <v>-42308.946286663137</v>
      </c>
      <c r="AO64" s="195">
        <v>-42666.885749529771</v>
      </c>
      <c r="AP64" s="195">
        <v>-43028.404607025062</v>
      </c>
      <c r="AQ64" s="195">
        <v>-43393.538653095318</v>
      </c>
      <c r="AR64" s="195">
        <v>-43762.32403962627</v>
      </c>
      <c r="AS64" s="195">
        <v>-44134.797280022533</v>
      </c>
      <c r="AT64" s="195">
        <v>-44510.995252822759</v>
      </c>
      <c r="AU64" s="195">
        <v>-44890.955205350991</v>
      </c>
      <c r="AV64" s="195">
        <v>-45274.714757404501</v>
      </c>
      <c r="AW64" s="195">
        <v>-45662.311904978545</v>
      </c>
      <c r="AX64" s="195">
        <v>-46053.785024028337</v>
      </c>
      <c r="AY64" s="195">
        <v>-46449.172874268617</v>
      </c>
      <c r="AZ64" s="195">
        <v>-46848.514603011296</v>
      </c>
      <c r="BA64" s="195">
        <v>-47251.849749041416</v>
      </c>
      <c r="BB64" s="195">
        <v>-47659.218246531833</v>
      </c>
      <c r="BC64" s="195">
        <v>-48070.660428997144</v>
      </c>
      <c r="BD64" s="195">
        <v>-43161.908164087465</v>
      </c>
      <c r="BE64" s="195">
        <v>-43535.177245728322</v>
      </c>
      <c r="BF64" s="195">
        <v>-43912.179018185619</v>
      </c>
      <c r="BG64" s="195">
        <v>-44292.950808367474</v>
      </c>
      <c r="BH64" s="195">
        <v>-44677.530316451142</v>
      </c>
      <c r="BI64" s="195">
        <v>-45065.955619615663</v>
      </c>
      <c r="BJ64" s="195">
        <v>-45458.265175811801</v>
      </c>
      <c r="BK64" s="195">
        <v>-45854.49782756994</v>
      </c>
      <c r="BL64" s="195">
        <v>-46254.692805845618</v>
      </c>
      <c r="BM64" s="195">
        <v>-46658.889733904092</v>
      </c>
      <c r="BN64" s="195">
        <v>-47067.128631243133</v>
      </c>
      <c r="BO64" s="195">
        <v>-47479.449917555547</v>
      </c>
      <c r="BP64" s="195">
        <v>0</v>
      </c>
      <c r="BQ64" s="195">
        <v>0</v>
      </c>
      <c r="BR64" s="195">
        <v>0</v>
      </c>
      <c r="BS64" s="195">
        <v>0</v>
      </c>
      <c r="BT64" s="195">
        <v>0</v>
      </c>
      <c r="BU64" s="195">
        <v>0</v>
      </c>
    </row>
    <row r="65" spans="1:73" ht="17.25" customHeight="1" outlineLevel="1">
      <c r="A65" s="132"/>
      <c r="B65" s="132"/>
      <c r="C65" s="123" t="s">
        <v>602</v>
      </c>
      <c r="D65" s="132"/>
      <c r="E65" s="132"/>
      <c r="F65" s="132"/>
      <c r="G65" s="132"/>
      <c r="H65" s="132"/>
      <c r="I65" s="90">
        <v>-2655263.2229488031</v>
      </c>
      <c r="J65" s="195">
        <v>-15814.500000000002</v>
      </c>
      <c r="K65" s="195">
        <v>-15064.500000000002</v>
      </c>
      <c r="L65" s="195">
        <v>-20356.166666666668</v>
      </c>
      <c r="M65" s="195">
        <v>-20106.166666666668</v>
      </c>
      <c r="N65" s="195">
        <v>-20106.166666666668</v>
      </c>
      <c r="O65" s="195">
        <v>-20106.166666666668</v>
      </c>
      <c r="P65" s="195">
        <v>-20106.166666666668</v>
      </c>
      <c r="Q65" s="195">
        <v>-20106.166666666668</v>
      </c>
      <c r="R65" s="195">
        <v>-20106.166666666668</v>
      </c>
      <c r="S65" s="195">
        <v>-26397.833333333332</v>
      </c>
      <c r="T65" s="195">
        <v>-26482.833333333328</v>
      </c>
      <c r="U65" s="195">
        <v>-27363.999999999996</v>
      </c>
      <c r="V65" s="195">
        <v>-31928.166666666664</v>
      </c>
      <c r="W65" s="195">
        <v>-31678.166666666664</v>
      </c>
      <c r="X65" s="195">
        <v>-31678.166666666664</v>
      </c>
      <c r="Y65" s="195">
        <v>-31678.166666666664</v>
      </c>
      <c r="Z65" s="195">
        <v>-39544.833333333328</v>
      </c>
      <c r="AA65" s="195">
        <v>-39294.833333333328</v>
      </c>
      <c r="AB65" s="195">
        <v>-39294.833333333328</v>
      </c>
      <c r="AC65" s="195">
        <v>-39294.833333333328</v>
      </c>
      <c r="AD65" s="195">
        <v>-41057.166666666657</v>
      </c>
      <c r="AE65" s="195">
        <v>-46938.833333333328</v>
      </c>
      <c r="AF65" s="195">
        <v>-47218.17083333333</v>
      </c>
      <c r="AG65" s="195">
        <v>-47218.17083333333</v>
      </c>
      <c r="AH65" s="195">
        <v>-47218.17083333333</v>
      </c>
      <c r="AI65" s="195">
        <v>-53412.168229166666</v>
      </c>
      <c r="AJ65" s="195">
        <v>-53162.168229166666</v>
      </c>
      <c r="AK65" s="195">
        <v>-53162.168229166666</v>
      </c>
      <c r="AL65" s="195">
        <v>-53162.168229166666</v>
      </c>
      <c r="AM65" s="195">
        <v>-53162.168229166666</v>
      </c>
      <c r="AN65" s="195">
        <v>-53162.168229166666</v>
      </c>
      <c r="AO65" s="195">
        <v>-53162.168229166666</v>
      </c>
      <c r="AP65" s="195">
        <v>-53162.168229166666</v>
      </c>
      <c r="AQ65" s="195">
        <v>-53162.168229166666</v>
      </c>
      <c r="AR65" s="195">
        <v>-53786.971877604155</v>
      </c>
      <c r="AS65" s="195">
        <v>-53786.971877604155</v>
      </c>
      <c r="AT65" s="195">
        <v>-53786.971877604155</v>
      </c>
      <c r="AU65" s="195">
        <v>-53786.971877604155</v>
      </c>
      <c r="AV65" s="195">
        <v>-53786.971877604155</v>
      </c>
      <c r="AW65" s="195">
        <v>-58138.93904427081</v>
      </c>
      <c r="AX65" s="195">
        <v>-57888.93904427081</v>
      </c>
      <c r="AY65" s="195">
        <v>-57888.93904427081</v>
      </c>
      <c r="AZ65" s="195">
        <v>-57888.93904427081</v>
      </c>
      <c r="BA65" s="195">
        <v>-57888.93904427081</v>
      </c>
      <c r="BB65" s="195">
        <v>-57888.93904427081</v>
      </c>
      <c r="BC65" s="195">
        <v>-57888.93904427081</v>
      </c>
      <c r="BD65" s="195">
        <v>-58542.398416809876</v>
      </c>
      <c r="BE65" s="195">
        <v>-58542.398416809876</v>
      </c>
      <c r="BF65" s="195">
        <v>-58542.398416809876</v>
      </c>
      <c r="BG65" s="195">
        <v>-58542.398416809876</v>
      </c>
      <c r="BH65" s="195">
        <v>-58542.398416809876</v>
      </c>
      <c r="BI65" s="195">
        <v>-58542.398416809876</v>
      </c>
      <c r="BJ65" s="195">
        <v>-58542.398416809876</v>
      </c>
      <c r="BK65" s="195">
        <v>-58542.398416809876</v>
      </c>
      <c r="BL65" s="195">
        <v>-67286.935755143204</v>
      </c>
      <c r="BM65" s="195">
        <v>-66786.935755143204</v>
      </c>
      <c r="BN65" s="195">
        <v>-66786.935755143204</v>
      </c>
      <c r="BO65" s="195">
        <v>-66786.935755143204</v>
      </c>
      <c r="BP65" s="195">
        <v>0</v>
      </c>
      <c r="BQ65" s="195">
        <v>0</v>
      </c>
      <c r="BR65" s="195">
        <v>0</v>
      </c>
      <c r="BS65" s="195">
        <v>0</v>
      </c>
      <c r="BT65" s="195">
        <v>0</v>
      </c>
      <c r="BU65" s="195">
        <v>0</v>
      </c>
    </row>
    <row r="66" spans="1:73" ht="17.25" customHeight="1" outlineLevel="1">
      <c r="A66" s="132"/>
      <c r="B66" s="132"/>
      <c r="C66" s="132" t="s">
        <v>603</v>
      </c>
      <c r="D66" s="132"/>
      <c r="E66" s="132"/>
      <c r="F66" s="132"/>
      <c r="G66" s="132"/>
      <c r="H66" s="132"/>
      <c r="I66" s="90">
        <v>-316205.63619186718</v>
      </c>
      <c r="J66" s="195">
        <v>-11424.95</v>
      </c>
      <c r="K66" s="195">
        <v>-7139.96</v>
      </c>
      <c r="L66" s="195">
        <v>-5796.3202000000001</v>
      </c>
      <c r="M66" s="195">
        <v>-4807.0376039999992</v>
      </c>
      <c r="N66" s="195">
        <v>-4825.6193560800002</v>
      </c>
      <c r="O66" s="195">
        <v>-6647.0727432016001</v>
      </c>
      <c r="P66" s="195">
        <v>-4863.9051980656322</v>
      </c>
      <c r="Q66" s="195">
        <v>-4420.1243020269449</v>
      </c>
      <c r="R66" s="195">
        <v>-5727.7377880674831</v>
      </c>
      <c r="S66" s="195">
        <v>-4460.7535438288332</v>
      </c>
      <c r="T66" s="195">
        <v>-4481.6796147054101</v>
      </c>
      <c r="U66" s="195">
        <v>-6305.5242069995184</v>
      </c>
      <c r="V66" s="195">
        <v>-4524.7956911395086</v>
      </c>
      <c r="W66" s="195">
        <v>-4547.0026049622984</v>
      </c>
      <c r="X66" s="195">
        <v>-4569.6536570615453</v>
      </c>
      <c r="Y66" s="195">
        <v>-4592.7577302027757</v>
      </c>
      <c r="Z66" s="195">
        <v>-6668.8238848068313</v>
      </c>
      <c r="AA66" s="195">
        <v>-4640.3613625029684</v>
      </c>
      <c r="AB66" s="195">
        <v>-4664.8795897530281</v>
      </c>
      <c r="AC66" s="195">
        <v>-4689.8881815480881</v>
      </c>
      <c r="AD66" s="195">
        <v>-4715.3969451790499</v>
      </c>
      <c r="AE66" s="195">
        <v>-4741.4158840826312</v>
      </c>
      <c r="AF66" s="195">
        <v>-6570.4552017642836</v>
      </c>
      <c r="AG66" s="195">
        <v>-4795.0253057995697</v>
      </c>
      <c r="AH66" s="195">
        <v>-4822.6368119155613</v>
      </c>
      <c r="AI66" s="195">
        <v>-4970.8005481538721</v>
      </c>
      <c r="AJ66" s="195">
        <v>-5703.5275591169502</v>
      </c>
      <c r="AK66" s="195">
        <v>-6711.329110299288</v>
      </c>
      <c r="AL66" s="195">
        <v>-4938.7166925052743</v>
      </c>
      <c r="AM66" s="195">
        <v>-4953.959359430326</v>
      </c>
      <c r="AN66" s="195">
        <v>-4969.3544530246299</v>
      </c>
      <c r="AO66" s="195">
        <v>-4984.9034975548775</v>
      </c>
      <c r="AP66" s="195">
        <v>-5000.6080325304256</v>
      </c>
      <c r="AQ66" s="195">
        <v>-6818.9696128557298</v>
      </c>
      <c r="AR66" s="195">
        <v>-5032.4898089842873</v>
      </c>
      <c r="AS66" s="195">
        <v>-5373.6702070741294</v>
      </c>
      <c r="AT66" s="195">
        <v>-5065.0124091448715</v>
      </c>
      <c r="AU66" s="195">
        <v>-5081.5180332363198</v>
      </c>
      <c r="AV66" s="195">
        <v>-6900.6887135686829</v>
      </c>
      <c r="AW66" s="195">
        <v>-5115.02610070437</v>
      </c>
      <c r="AX66" s="195">
        <v>-5132.0318617114135</v>
      </c>
      <c r="AY66" s="195">
        <v>-5149.2076803285281</v>
      </c>
      <c r="AZ66" s="195">
        <v>-5166.5552571318121</v>
      </c>
      <c r="BA66" s="195">
        <v>-5184.0763097031313</v>
      </c>
      <c r="BB66" s="195">
        <v>-5201.7725728001624</v>
      </c>
      <c r="BC66" s="195">
        <v>-7022.1457985281641</v>
      </c>
      <c r="BD66" s="195">
        <v>-5237.6977565134457</v>
      </c>
      <c r="BE66" s="195">
        <v>-5255.9302340785798</v>
      </c>
      <c r="BF66" s="195">
        <v>-5274.3450364193659</v>
      </c>
      <c r="BG66" s="195">
        <v>-5292.9439867835608</v>
      </c>
      <c r="BH66" s="195">
        <v>-7114.2289266513953</v>
      </c>
      <c r="BI66" s="195">
        <v>-5330.7017159179104</v>
      </c>
      <c r="BJ66" s="195">
        <v>-5349.864233077089</v>
      </c>
      <c r="BK66" s="195">
        <v>-5755.4683754078596</v>
      </c>
      <c r="BL66" s="195">
        <v>-5388.7660591619388</v>
      </c>
      <c r="BM66" s="195">
        <v>-5408.5092197535578</v>
      </c>
      <c r="BN66" s="195">
        <v>-5428.4498119510936</v>
      </c>
      <c r="BO66" s="195">
        <v>-5448.5898100706045</v>
      </c>
      <c r="BP66" s="195">
        <v>0</v>
      </c>
      <c r="BQ66" s="195">
        <v>0</v>
      </c>
      <c r="BR66" s="195">
        <v>0</v>
      </c>
      <c r="BS66" s="195">
        <v>0</v>
      </c>
      <c r="BT66" s="195">
        <v>0</v>
      </c>
      <c r="BU66" s="195">
        <v>0</v>
      </c>
    </row>
    <row r="67" spans="1:73" s="199" customFormat="1" ht="17.25" customHeight="1" outlineLevel="1">
      <c r="A67" s="132"/>
      <c r="B67" s="132"/>
      <c r="C67" s="199" t="s">
        <v>633</v>
      </c>
      <c r="D67" s="132"/>
      <c r="E67" s="132"/>
      <c r="F67" s="132"/>
      <c r="G67" s="132"/>
      <c r="H67" s="132"/>
      <c r="I67" s="90">
        <v>11294.262796038085</v>
      </c>
      <c r="J67" s="228">
        <v>4182.9133333333339</v>
      </c>
      <c r="K67" s="228">
        <v>67.737333333334391</v>
      </c>
      <c r="L67" s="228">
        <v>-7735.3225866666617</v>
      </c>
      <c r="M67" s="228">
        <v>-1235.7130384000011</v>
      </c>
      <c r="N67" s="228">
        <v>-437.76729916800105</v>
      </c>
      <c r="O67" s="228">
        <v>8162.5813548486367</v>
      </c>
      <c r="P67" s="228">
        <v>3747.1329819456078</v>
      </c>
      <c r="Q67" s="228">
        <v>-6057.5123584154717</v>
      </c>
      <c r="R67" s="228">
        <v>3883.0453944162145</v>
      </c>
      <c r="S67" s="228">
        <v>333.20630230454117</v>
      </c>
      <c r="T67" s="228">
        <v>1800.3704283506377</v>
      </c>
      <c r="U67" s="228">
        <v>969.53783691763965</v>
      </c>
      <c r="V67" s="228">
        <v>-307.49140634400101</v>
      </c>
      <c r="W67" s="228">
        <v>258.57876552912057</v>
      </c>
      <c r="X67" s="228">
        <v>263.75034083969513</v>
      </c>
      <c r="Y67" s="228">
        <v>269.02534765649034</v>
      </c>
      <c r="Z67" s="228">
        <v>1095.4058546096203</v>
      </c>
      <c r="AA67" s="228">
        <v>-541.10602829817799</v>
      </c>
      <c r="AB67" s="228">
        <v>285.49185113584826</v>
      </c>
      <c r="AC67" s="228">
        <v>150.60256243829645</v>
      </c>
      <c r="AD67" s="228">
        <v>152.20862242985459</v>
      </c>
      <c r="AE67" s="228">
        <v>153.83274370868457</v>
      </c>
      <c r="AF67" s="228">
        <v>-858.60499336870998</v>
      </c>
      <c r="AG67" s="228">
        <v>-578.49474576157809</v>
      </c>
      <c r="AH67" s="228">
        <v>144.03858719694836</v>
      </c>
      <c r="AI67" s="228">
        <v>193.58941909338319</v>
      </c>
      <c r="AJ67" s="228">
        <v>428.75796822927077</v>
      </c>
      <c r="AK67" s="228">
        <v>540.14445595540747</v>
      </c>
      <c r="AL67" s="228">
        <v>-570.65089328030444</v>
      </c>
      <c r="AM67" s="228">
        <v>145.87508134570089</v>
      </c>
      <c r="AN67" s="228">
        <v>147.33383215915092</v>
      </c>
      <c r="AO67" s="228">
        <v>148.80717048075167</v>
      </c>
      <c r="AP67" s="228">
        <v>150.29524218555889</v>
      </c>
      <c r="AQ67" s="228">
        <v>872.79819460741419</v>
      </c>
      <c r="AR67" s="228">
        <v>-567.68382344651036</v>
      </c>
      <c r="AS67" s="228">
        <v>284.84933831902163</v>
      </c>
      <c r="AT67" s="228">
        <v>26.397831702211988</v>
      </c>
      <c r="AU67" s="228">
        <v>157.96181001923105</v>
      </c>
      <c r="AV67" s="228">
        <v>880.54142811943166</v>
      </c>
      <c r="AW67" s="228">
        <v>-559.86315759939316</v>
      </c>
      <c r="AX67" s="228">
        <v>162.74821082461131</v>
      </c>
      <c r="AY67" s="228">
        <v>164.37569293286651</v>
      </c>
      <c r="AZ67" s="228">
        <v>166.01944986219314</v>
      </c>
      <c r="BA67" s="228">
        <v>167.67964436082548</v>
      </c>
      <c r="BB67" s="228">
        <v>169.3564408044258</v>
      </c>
      <c r="BC67" s="228">
        <v>892.05000521246257</v>
      </c>
      <c r="BD67" s="228">
        <v>-2677.9630424152638</v>
      </c>
      <c r="BE67" s="228">
        <v>155.91087484044692</v>
      </c>
      <c r="BF67" s="228">
        <v>157.46998358886049</v>
      </c>
      <c r="BG67" s="228">
        <v>159.04468342474138</v>
      </c>
      <c r="BH67" s="228">
        <v>881.6351302589901</v>
      </c>
      <c r="BI67" s="228">
        <v>-558.75851843843702</v>
      </c>
      <c r="BJ67" s="228">
        <v>163.86389637718094</v>
      </c>
      <c r="BK67" s="228">
        <v>320.00253534097283</v>
      </c>
      <c r="BL67" s="228">
        <v>12.657560694366111</v>
      </c>
      <c r="BM67" s="228">
        <v>168.82913630131225</v>
      </c>
      <c r="BN67" s="228">
        <v>170.51742766433017</v>
      </c>
      <c r="BO67" s="228">
        <v>172.2226019409718</v>
      </c>
      <c r="BP67" s="228">
        <v>0</v>
      </c>
      <c r="BQ67" s="228">
        <v>0</v>
      </c>
      <c r="BR67" s="228">
        <v>0</v>
      </c>
      <c r="BS67" s="228">
        <v>0</v>
      </c>
      <c r="BT67" s="228">
        <v>0</v>
      </c>
      <c r="BU67" s="228">
        <v>0</v>
      </c>
    </row>
    <row r="68" spans="1:73" ht="17.25" customHeight="1" outlineLevel="1">
      <c r="A68" s="132"/>
      <c r="B68" s="132"/>
      <c r="C68" s="123" t="s">
        <v>634</v>
      </c>
      <c r="D68" s="132"/>
      <c r="E68" s="132"/>
      <c r="F68" s="132"/>
      <c r="G68" s="132"/>
      <c r="H68" s="132"/>
      <c r="I68" s="90">
        <v>-482994.77865938988</v>
      </c>
      <c r="J68" s="195">
        <v>-1927.763655</v>
      </c>
      <c r="K68" s="195">
        <v>-4236.5178940000005</v>
      </c>
      <c r="L68" s="195">
        <v>-3668.3128433800002</v>
      </c>
      <c r="M68" s="195">
        <v>-2499.3242287476</v>
      </c>
      <c r="N68" s="195">
        <v>-2150.7351448225518</v>
      </c>
      <c r="O68" s="195">
        <v>-5119.2113592190026</v>
      </c>
      <c r="P68" s="195">
        <v>-7949.5423129033834</v>
      </c>
      <c r="Q68" s="195">
        <v>-6307.2383206614522</v>
      </c>
      <c r="R68" s="195">
        <v>-6285.0078215746807</v>
      </c>
      <c r="S68" s="195">
        <v>-7096.0088795061729</v>
      </c>
      <c r="T68" s="195">
        <v>-7686.5094335962967</v>
      </c>
      <c r="U68" s="195">
        <v>-8156.621798768223</v>
      </c>
      <c r="V68" s="195">
        <v>-8126.5705662435867</v>
      </c>
      <c r="W68" s="195">
        <v>-8156.9279740684597</v>
      </c>
      <c r="X68" s="195">
        <v>-8270.0688600498288</v>
      </c>
      <c r="Y68" s="195">
        <v>-8397.100563750826</v>
      </c>
      <c r="Z68" s="195">
        <v>-8725.5601515258422</v>
      </c>
      <c r="AA68" s="195">
        <v>-8791.4281860563606</v>
      </c>
      <c r="AB68" s="195">
        <v>-8793.6437462774866</v>
      </c>
      <c r="AC68" s="195">
        <v>-8876.049665311406</v>
      </c>
      <c r="AD68" s="195">
        <v>-8937.8477398690193</v>
      </c>
      <c r="AE68" s="195">
        <v>-9010.1259311728681</v>
      </c>
      <c r="AF68" s="195">
        <v>-8763.3330054258804</v>
      </c>
      <c r="AG68" s="195">
        <v>-8445.0928660804493</v>
      </c>
      <c r="AH68" s="195">
        <v>-8396.2571848229127</v>
      </c>
      <c r="AI68" s="195">
        <v>-8476.211304589433</v>
      </c>
      <c r="AJ68" s="195">
        <v>-8621.2354132469882</v>
      </c>
      <c r="AK68" s="195">
        <v>-8831.3215472383508</v>
      </c>
      <c r="AL68" s="195">
        <v>-8790.406342921804</v>
      </c>
      <c r="AM68" s="195">
        <v>-8743.7770235062744</v>
      </c>
      <c r="AN68" s="195">
        <v>-8813.3219569913381</v>
      </c>
      <c r="AO68" s="195">
        <v>-8883.5623398112511</v>
      </c>
      <c r="AP68" s="195">
        <v>-8954.505126459364</v>
      </c>
      <c r="AQ68" s="195">
        <v>-9200.819590973957</v>
      </c>
      <c r="AR68" s="195">
        <v>-9214.9675776336953</v>
      </c>
      <c r="AS68" s="195">
        <v>-9203.1110016600323</v>
      </c>
      <c r="AT68" s="195">
        <v>-9266.4368499266347</v>
      </c>
      <c r="AU68" s="195">
        <v>-9320.0034316759011</v>
      </c>
      <c r="AV68" s="195">
        <v>-9569.9728792426595</v>
      </c>
      <c r="AW68" s="195">
        <v>-9587.812398785085</v>
      </c>
      <c r="AX68" s="195">
        <v>-9548.1917710229372</v>
      </c>
      <c r="AY68" s="195">
        <v>-9625.7808519831669</v>
      </c>
      <c r="AZ68" s="195">
        <v>-9704.1458237529987</v>
      </c>
      <c r="BA68" s="195">
        <v>-9783.29444524053</v>
      </c>
      <c r="BB68" s="195">
        <v>-9863.2345529429349</v>
      </c>
      <c r="BC68" s="195">
        <v>-10118.636311722363</v>
      </c>
      <c r="BD68" s="195">
        <v>-9534.9912545008265</v>
      </c>
      <c r="BE68" s="195">
        <v>-9090.9701412366576</v>
      </c>
      <c r="BF68" s="195">
        <v>-9165.2790058990249</v>
      </c>
      <c r="BG68" s="195">
        <v>-9240.330959208015</v>
      </c>
      <c r="BH68" s="195">
        <v>-9490.7956820500949</v>
      </c>
      <c r="BI68" s="195">
        <v>-9509.1354296205973</v>
      </c>
      <c r="BJ68" s="195">
        <v>-9470.0200321668017</v>
      </c>
      <c r="BK68" s="195">
        <v>-9585.5470207384715</v>
      </c>
      <c r="BL68" s="195">
        <v>-9651.9515029458562</v>
      </c>
      <c r="BM68" s="195">
        <v>-9706.6689137253161</v>
      </c>
      <c r="BN68" s="195">
        <v>-9787.1347661125692</v>
      </c>
      <c r="BO68" s="195">
        <v>-9868.4052770236922</v>
      </c>
      <c r="BP68" s="195">
        <v>0</v>
      </c>
      <c r="BQ68" s="195">
        <v>0</v>
      </c>
      <c r="BR68" s="195">
        <v>0</v>
      </c>
      <c r="BS68" s="195">
        <v>0</v>
      </c>
      <c r="BT68" s="195">
        <v>0</v>
      </c>
      <c r="BU68" s="195">
        <v>0</v>
      </c>
    </row>
    <row r="69" spans="1:73" ht="17.25" customHeight="1" outlineLevel="1">
      <c r="A69" s="132"/>
      <c r="B69" s="132"/>
      <c r="C69" s="123" t="s">
        <v>635</v>
      </c>
      <c r="D69" s="132"/>
      <c r="E69" s="132"/>
      <c r="F69" s="132"/>
      <c r="G69" s="132"/>
      <c r="H69" s="132"/>
      <c r="I69" s="90">
        <v>-1303.1016879740996</v>
      </c>
      <c r="J69" s="195">
        <v>-1012.5</v>
      </c>
      <c r="K69" s="195">
        <v>-253.685468146875</v>
      </c>
      <c r="L69" s="195">
        <v>-36.916219827224609</v>
      </c>
      <c r="M69" s="195">
        <v>0</v>
      </c>
      <c r="N69" s="195">
        <v>0</v>
      </c>
      <c r="O69" s="195">
        <v>0</v>
      </c>
      <c r="P69" s="195">
        <v>0</v>
      </c>
      <c r="Q69" s="195">
        <v>0</v>
      </c>
      <c r="R69" s="195">
        <v>0</v>
      </c>
      <c r="S69" s="195">
        <v>0</v>
      </c>
      <c r="T69" s="195">
        <v>0</v>
      </c>
      <c r="U69" s="195">
        <v>0</v>
      </c>
      <c r="V69" s="195">
        <v>0</v>
      </c>
      <c r="W69" s="195">
        <v>0</v>
      </c>
      <c r="X69" s="195">
        <v>0</v>
      </c>
      <c r="Y69" s="195">
        <v>0</v>
      </c>
      <c r="Z69" s="195">
        <v>0</v>
      </c>
      <c r="AA69" s="195">
        <v>0</v>
      </c>
      <c r="AB69" s="195">
        <v>0</v>
      </c>
      <c r="AC69" s="195">
        <v>0</v>
      </c>
      <c r="AD69" s="195">
        <v>0</v>
      </c>
      <c r="AE69" s="195">
        <v>0</v>
      </c>
      <c r="AF69" s="195">
        <v>0</v>
      </c>
      <c r="AG69" s="195">
        <v>0</v>
      </c>
      <c r="AH69" s="195">
        <v>0</v>
      </c>
      <c r="AI69" s="195">
        <v>0</v>
      </c>
      <c r="AJ69" s="195">
        <v>0</v>
      </c>
      <c r="AK69" s="195">
        <v>0</v>
      </c>
      <c r="AL69" s="195">
        <v>0</v>
      </c>
      <c r="AM69" s="195">
        <v>0</v>
      </c>
      <c r="AN69" s="195">
        <v>0</v>
      </c>
      <c r="AO69" s="195">
        <v>0</v>
      </c>
      <c r="AP69" s="195">
        <v>0</v>
      </c>
      <c r="AQ69" s="195">
        <v>0</v>
      </c>
      <c r="AR69" s="195">
        <v>0</v>
      </c>
      <c r="AS69" s="195">
        <v>0</v>
      </c>
      <c r="AT69" s="195">
        <v>0</v>
      </c>
      <c r="AU69" s="195">
        <v>0</v>
      </c>
      <c r="AV69" s="195">
        <v>0</v>
      </c>
      <c r="AW69" s="195">
        <v>0</v>
      </c>
      <c r="AX69" s="195">
        <v>0</v>
      </c>
      <c r="AY69" s="195">
        <v>0</v>
      </c>
      <c r="AZ69" s="195">
        <v>0</v>
      </c>
      <c r="BA69" s="195">
        <v>0</v>
      </c>
      <c r="BB69" s="195">
        <v>0</v>
      </c>
      <c r="BC69" s="195">
        <v>0</v>
      </c>
      <c r="BD69" s="195">
        <v>0</v>
      </c>
      <c r="BE69" s="195">
        <v>0</v>
      </c>
      <c r="BF69" s="195">
        <v>0</v>
      </c>
      <c r="BG69" s="195">
        <v>0</v>
      </c>
      <c r="BH69" s="195">
        <v>0</v>
      </c>
      <c r="BI69" s="195">
        <v>0</v>
      </c>
      <c r="BJ69" s="195">
        <v>0</v>
      </c>
      <c r="BK69" s="195">
        <v>0</v>
      </c>
      <c r="BL69" s="195">
        <v>0</v>
      </c>
      <c r="BM69" s="195">
        <v>0</v>
      </c>
      <c r="BN69" s="195">
        <v>0</v>
      </c>
      <c r="BO69" s="195">
        <v>0</v>
      </c>
      <c r="BP69" s="195">
        <v>0</v>
      </c>
      <c r="BQ69" s="195">
        <v>0</v>
      </c>
      <c r="BR69" s="195">
        <v>0</v>
      </c>
      <c r="BS69" s="195">
        <v>0</v>
      </c>
      <c r="BT69" s="195">
        <v>0</v>
      </c>
      <c r="BU69" s="195">
        <v>0</v>
      </c>
    </row>
    <row r="70" spans="1:73" ht="17.25" customHeight="1" outlineLevel="1">
      <c r="A70" s="132"/>
      <c r="B70" s="132"/>
      <c r="C70" s="123" t="s">
        <v>636</v>
      </c>
      <c r="D70" s="132"/>
      <c r="E70" s="132"/>
      <c r="F70" s="132"/>
      <c r="G70" s="132"/>
      <c r="H70" s="132"/>
      <c r="I70" s="90">
        <v>-15304.900925880682</v>
      </c>
      <c r="J70" s="195">
        <v>0</v>
      </c>
      <c r="K70" s="195">
        <v>0</v>
      </c>
      <c r="L70" s="195">
        <v>0</v>
      </c>
      <c r="M70" s="195">
        <v>-13.279060188558251</v>
      </c>
      <c r="N70" s="195">
        <v>-183.33333333333334</v>
      </c>
      <c r="O70" s="195">
        <v>-183.33333333333334</v>
      </c>
      <c r="P70" s="195">
        <v>-183.33333333333334</v>
      </c>
      <c r="Q70" s="195">
        <v>-183.33333333333334</v>
      </c>
      <c r="R70" s="195">
        <v>-183.33333333333334</v>
      </c>
      <c r="S70" s="195">
        <v>-183.33333333333334</v>
      </c>
      <c r="T70" s="195">
        <v>-183.33333333333334</v>
      </c>
      <c r="U70" s="195">
        <v>-858.33333333333337</v>
      </c>
      <c r="V70" s="195">
        <v>-183.33333333333334</v>
      </c>
      <c r="W70" s="195">
        <v>-183.33333333333334</v>
      </c>
      <c r="X70" s="195">
        <v>-858.33333333333337</v>
      </c>
      <c r="Y70" s="195">
        <v>-166.66666666666669</v>
      </c>
      <c r="Z70" s="195">
        <v>-166.66666666666669</v>
      </c>
      <c r="AA70" s="195">
        <v>-841.66666666666674</v>
      </c>
      <c r="AB70" s="195">
        <v>-166.66666666666669</v>
      </c>
      <c r="AC70" s="195">
        <v>-166.66666666666669</v>
      </c>
      <c r="AD70" s="195">
        <v>-800.01918378612743</v>
      </c>
      <c r="AE70" s="195">
        <v>-133.33333333333334</v>
      </c>
      <c r="AF70" s="195">
        <v>-133.33333333333334</v>
      </c>
      <c r="AG70" s="195">
        <v>-791.61150005651541</v>
      </c>
      <c r="AH70" s="195">
        <v>-133.33333333333334</v>
      </c>
      <c r="AI70" s="195">
        <v>-133.33333333333334</v>
      </c>
      <c r="AJ70" s="195">
        <v>-749.77589655161194</v>
      </c>
      <c r="AK70" s="195">
        <v>-100</v>
      </c>
      <c r="AL70" s="195">
        <v>-100</v>
      </c>
      <c r="AM70" s="195">
        <v>-741.17797584061157</v>
      </c>
      <c r="AN70" s="195">
        <v>-100</v>
      </c>
      <c r="AO70" s="195">
        <v>-100</v>
      </c>
      <c r="AP70" s="195">
        <v>-732.48332852161252</v>
      </c>
      <c r="AQ70" s="195">
        <v>-100</v>
      </c>
      <c r="AR70" s="195">
        <v>-50</v>
      </c>
      <c r="AS70" s="195">
        <v>-673.69086642027469</v>
      </c>
      <c r="AT70" s="195">
        <v>-50</v>
      </c>
      <c r="AU70" s="195">
        <v>-50</v>
      </c>
      <c r="AV70" s="195">
        <v>-664.79948912029681</v>
      </c>
      <c r="AW70" s="195">
        <v>-50</v>
      </c>
      <c r="AX70" s="195">
        <v>-50</v>
      </c>
      <c r="AY70" s="195">
        <v>-655.80808382569421</v>
      </c>
      <c r="AZ70" s="195">
        <v>-50</v>
      </c>
      <c r="BA70" s="195">
        <v>-50</v>
      </c>
      <c r="BB70" s="195">
        <v>-646.7155252215274</v>
      </c>
      <c r="BC70" s="195">
        <v>-50</v>
      </c>
      <c r="BD70" s="195">
        <v>-33.333333333333336</v>
      </c>
      <c r="BE70" s="195">
        <v>-620.85400866639691</v>
      </c>
      <c r="BF70" s="195">
        <v>-33.333333333333336</v>
      </c>
      <c r="BG70" s="195">
        <v>-33.333333333333336</v>
      </c>
      <c r="BH70" s="195">
        <v>-611.55571671668793</v>
      </c>
      <c r="BI70" s="195">
        <v>-16.666666666666668</v>
      </c>
      <c r="BJ70" s="195">
        <v>-16.666666666666668</v>
      </c>
      <c r="BK70" s="195">
        <v>-585.48615231587803</v>
      </c>
      <c r="BL70" s="195">
        <v>-16.666666666666668</v>
      </c>
      <c r="BM70" s="195">
        <v>0</v>
      </c>
      <c r="BN70" s="195">
        <v>-559.31080531555915</v>
      </c>
      <c r="BO70" s="195">
        <v>0</v>
      </c>
      <c r="BP70" s="195">
        <v>0</v>
      </c>
      <c r="BQ70" s="195">
        <v>0</v>
      </c>
      <c r="BR70" s="195">
        <v>0</v>
      </c>
      <c r="BS70" s="195">
        <v>0</v>
      </c>
      <c r="BT70" s="195">
        <v>0</v>
      </c>
      <c r="BU70" s="195">
        <v>0</v>
      </c>
    </row>
    <row r="71" spans="1:73" s="199" customFormat="1" ht="17.25" customHeight="1" outlineLevel="1">
      <c r="A71" s="132"/>
      <c r="B71" s="132"/>
      <c r="C71" s="199" t="s">
        <v>479</v>
      </c>
      <c r="D71" s="132"/>
      <c r="E71" s="132"/>
      <c r="F71" s="132"/>
      <c r="G71" s="132"/>
      <c r="H71" s="132"/>
      <c r="I71" s="90">
        <v>-3277.3624999999997</v>
      </c>
      <c r="J71" s="195">
        <v>-87.5</v>
      </c>
      <c r="K71" s="195">
        <v>-86.412500000000009</v>
      </c>
      <c r="L71" s="195">
        <v>-85.325000000000003</v>
      </c>
      <c r="M71" s="195">
        <v>-84.237499999999997</v>
      </c>
      <c r="N71" s="195">
        <v>-83.15</v>
      </c>
      <c r="O71" s="195">
        <v>-82.0625</v>
      </c>
      <c r="P71" s="195">
        <v>-80.975000000000009</v>
      </c>
      <c r="Q71" s="195">
        <v>-79.887500000000003</v>
      </c>
      <c r="R71" s="195">
        <v>-78.8</v>
      </c>
      <c r="S71" s="195">
        <v>-77.712500000000006</v>
      </c>
      <c r="T71" s="195">
        <v>-76.625</v>
      </c>
      <c r="U71" s="195">
        <v>-75.537500000000009</v>
      </c>
      <c r="V71" s="195">
        <v>-74.45</v>
      </c>
      <c r="W71" s="195">
        <v>-73.362499999999997</v>
      </c>
      <c r="X71" s="195">
        <v>-72.275000000000006</v>
      </c>
      <c r="Y71" s="195">
        <v>-71.1875</v>
      </c>
      <c r="Z71" s="195">
        <v>-70.100000000000009</v>
      </c>
      <c r="AA71" s="195">
        <v>-69.012500000000003</v>
      </c>
      <c r="AB71" s="195">
        <v>-67.924999999999997</v>
      </c>
      <c r="AC71" s="195">
        <v>-66.837500000000006</v>
      </c>
      <c r="AD71" s="195">
        <v>-65.75</v>
      </c>
      <c r="AE71" s="195">
        <v>-64.662499999999994</v>
      </c>
      <c r="AF71" s="195">
        <v>-63.575000000000003</v>
      </c>
      <c r="AG71" s="195">
        <v>-62.487500000000004</v>
      </c>
      <c r="AH71" s="195">
        <v>-61.4</v>
      </c>
      <c r="AI71" s="195">
        <v>-60.3125</v>
      </c>
      <c r="AJ71" s="195">
        <v>-59.225000000000001</v>
      </c>
      <c r="AK71" s="195">
        <v>-58.137500000000003</v>
      </c>
      <c r="AL71" s="195">
        <v>-57.050000000000004</v>
      </c>
      <c r="AM71" s="195">
        <v>-55.962499999999999</v>
      </c>
      <c r="AN71" s="195">
        <v>-54.875</v>
      </c>
      <c r="AO71" s="195">
        <v>-53.787500000000001</v>
      </c>
      <c r="AP71" s="195">
        <v>-52.7</v>
      </c>
      <c r="AQ71" s="195">
        <v>-51.612500000000004</v>
      </c>
      <c r="AR71" s="195">
        <v>-50.524999999999999</v>
      </c>
      <c r="AS71" s="195">
        <v>-49.4375</v>
      </c>
      <c r="AT71" s="195">
        <v>-48.35</v>
      </c>
      <c r="AU71" s="195">
        <v>-47.262500000000003</v>
      </c>
      <c r="AV71" s="195">
        <v>-46.175000000000004</v>
      </c>
      <c r="AW71" s="195">
        <v>-45.087499999999999</v>
      </c>
      <c r="AX71" s="195">
        <v>-44</v>
      </c>
      <c r="AY71" s="195">
        <v>-42.912500000000001</v>
      </c>
      <c r="AZ71" s="195">
        <v>-41.825000000000003</v>
      </c>
      <c r="BA71" s="195">
        <v>-40.737500000000004</v>
      </c>
      <c r="BB71" s="195">
        <v>-39.65</v>
      </c>
      <c r="BC71" s="195">
        <v>-38.5625</v>
      </c>
      <c r="BD71" s="195">
        <v>-37.475000000000001</v>
      </c>
      <c r="BE71" s="195">
        <v>-36.387500000000003</v>
      </c>
      <c r="BF71" s="195">
        <v>-35.300000000000004</v>
      </c>
      <c r="BG71" s="195">
        <v>-34.212499999999999</v>
      </c>
      <c r="BH71" s="195">
        <v>-33.125</v>
      </c>
      <c r="BI71" s="195">
        <v>-32.037500000000001</v>
      </c>
      <c r="BJ71" s="195">
        <v>-30.95</v>
      </c>
      <c r="BK71" s="195">
        <v>-29.862500000000001</v>
      </c>
      <c r="BL71" s="195">
        <v>-28.775000000000002</v>
      </c>
      <c r="BM71" s="195">
        <v>-27.6875</v>
      </c>
      <c r="BN71" s="195">
        <v>-26.6</v>
      </c>
      <c r="BO71" s="195">
        <v>-25.512499999999999</v>
      </c>
      <c r="BP71" s="195">
        <v>0</v>
      </c>
      <c r="BQ71" s="195">
        <v>0</v>
      </c>
      <c r="BR71" s="195">
        <v>0</v>
      </c>
      <c r="BS71" s="195">
        <v>0</v>
      </c>
      <c r="BT71" s="195">
        <v>0</v>
      </c>
      <c r="BU71" s="195">
        <v>0</v>
      </c>
    </row>
    <row r="72" spans="1:73" ht="17.25" customHeight="1" outlineLevel="1">
      <c r="A72" s="132"/>
      <c r="B72" s="132"/>
      <c r="C72" s="123" t="s">
        <v>127</v>
      </c>
      <c r="D72" s="132"/>
      <c r="E72" s="132"/>
      <c r="F72" s="132"/>
      <c r="G72" s="132"/>
      <c r="H72" s="132"/>
      <c r="I72" s="90">
        <v>-113100</v>
      </c>
      <c r="J72" s="195">
        <v>-31500</v>
      </c>
      <c r="K72" s="195">
        <v>-9000</v>
      </c>
      <c r="L72" s="195">
        <v>-9500</v>
      </c>
      <c r="M72" s="195">
        <v>-17500</v>
      </c>
      <c r="N72" s="195">
        <v>-3000</v>
      </c>
      <c r="O72" s="195">
        <v>-10000</v>
      </c>
      <c r="P72" s="195">
        <v>-3000</v>
      </c>
      <c r="Q72" s="195">
        <v>0</v>
      </c>
      <c r="R72" s="195">
        <v>0</v>
      </c>
      <c r="S72" s="195">
        <v>0</v>
      </c>
      <c r="T72" s="195">
        <v>-1500</v>
      </c>
      <c r="U72" s="195">
        <v>0</v>
      </c>
      <c r="V72" s="195">
        <v>0</v>
      </c>
      <c r="W72" s="195">
        <v>-4500</v>
      </c>
      <c r="X72" s="195">
        <v>0</v>
      </c>
      <c r="Y72" s="195">
        <v>0</v>
      </c>
      <c r="Z72" s="195">
        <v>0</v>
      </c>
      <c r="AA72" s="195">
        <v>0</v>
      </c>
      <c r="AB72" s="195">
        <v>0</v>
      </c>
      <c r="AC72" s="195">
        <v>0</v>
      </c>
      <c r="AD72" s="195">
        <v>-17600</v>
      </c>
      <c r="AE72" s="195">
        <v>0</v>
      </c>
      <c r="AF72" s="195">
        <v>0</v>
      </c>
      <c r="AG72" s="195">
        <v>0</v>
      </c>
      <c r="AH72" s="195">
        <v>0</v>
      </c>
      <c r="AI72" s="195">
        <v>0</v>
      </c>
      <c r="AJ72" s="195">
        <v>0</v>
      </c>
      <c r="AK72" s="195">
        <v>0</v>
      </c>
      <c r="AL72" s="195">
        <v>0</v>
      </c>
      <c r="AM72" s="195">
        <v>0</v>
      </c>
      <c r="AN72" s="195">
        <v>-3000</v>
      </c>
      <c r="AO72" s="195">
        <v>0</v>
      </c>
      <c r="AP72" s="195">
        <v>0</v>
      </c>
      <c r="AQ72" s="195">
        <v>0</v>
      </c>
      <c r="AR72" s="195">
        <v>0</v>
      </c>
      <c r="AS72" s="195">
        <v>0</v>
      </c>
      <c r="AT72" s="195">
        <v>0</v>
      </c>
      <c r="AU72" s="195">
        <v>0</v>
      </c>
      <c r="AV72" s="195">
        <v>0</v>
      </c>
      <c r="AW72" s="195">
        <v>0</v>
      </c>
      <c r="AX72" s="195">
        <v>-3000</v>
      </c>
      <c r="AY72" s="195">
        <v>0</v>
      </c>
      <c r="AZ72" s="195">
        <v>0</v>
      </c>
      <c r="BA72" s="195">
        <v>0</v>
      </c>
      <c r="BB72" s="195">
        <v>0</v>
      </c>
      <c r="BC72" s="195">
        <v>0</v>
      </c>
      <c r="BD72" s="195">
        <v>0</v>
      </c>
      <c r="BE72" s="195">
        <v>0</v>
      </c>
      <c r="BF72" s="195">
        <v>0</v>
      </c>
      <c r="BG72" s="195">
        <v>0</v>
      </c>
      <c r="BH72" s="195">
        <v>0</v>
      </c>
      <c r="BI72" s="195">
        <v>0</v>
      </c>
      <c r="BJ72" s="195">
        <v>0</v>
      </c>
      <c r="BK72" s="195">
        <v>0</v>
      </c>
      <c r="BL72" s="195">
        <v>0</v>
      </c>
      <c r="BM72" s="195">
        <v>0</v>
      </c>
      <c r="BN72" s="195">
        <v>0</v>
      </c>
      <c r="BO72" s="195">
        <v>0</v>
      </c>
      <c r="BP72" s="195">
        <v>0</v>
      </c>
      <c r="BQ72" s="195">
        <v>0</v>
      </c>
      <c r="BR72" s="195">
        <v>0</v>
      </c>
      <c r="BS72" s="195">
        <v>0</v>
      </c>
      <c r="BT72" s="195">
        <v>0</v>
      </c>
      <c r="BU72" s="195">
        <v>0</v>
      </c>
    </row>
    <row r="73" spans="1:73" ht="17.25" customHeight="1" outlineLevel="1">
      <c r="A73" s="132"/>
      <c r="B73" s="132"/>
      <c r="C73" s="123" t="s">
        <v>281</v>
      </c>
      <c r="D73" s="132"/>
      <c r="E73" s="132"/>
      <c r="F73" s="132"/>
      <c r="G73" s="132"/>
      <c r="H73" s="132"/>
      <c r="I73" s="90">
        <v>-20349</v>
      </c>
      <c r="J73" s="195">
        <v>-5985</v>
      </c>
      <c r="K73" s="195">
        <v>-1710</v>
      </c>
      <c r="L73" s="195">
        <v>-665.00000000000011</v>
      </c>
      <c r="M73" s="195">
        <v>-3325</v>
      </c>
      <c r="N73" s="195">
        <v>-570</v>
      </c>
      <c r="O73" s="195">
        <v>-1900</v>
      </c>
      <c r="P73" s="195">
        <v>-570</v>
      </c>
      <c r="Q73" s="195">
        <v>0</v>
      </c>
      <c r="R73" s="195">
        <v>0</v>
      </c>
      <c r="S73" s="195">
        <v>0</v>
      </c>
      <c r="T73" s="195">
        <v>-285</v>
      </c>
      <c r="U73" s="195">
        <v>0</v>
      </c>
      <c r="V73" s="195">
        <v>0</v>
      </c>
      <c r="W73" s="195">
        <v>-855</v>
      </c>
      <c r="X73" s="195">
        <v>0</v>
      </c>
      <c r="Y73" s="195">
        <v>0</v>
      </c>
      <c r="Z73" s="195">
        <v>0</v>
      </c>
      <c r="AA73" s="195">
        <v>0</v>
      </c>
      <c r="AB73" s="195">
        <v>0</v>
      </c>
      <c r="AC73" s="195">
        <v>0</v>
      </c>
      <c r="AD73" s="195">
        <v>-3344</v>
      </c>
      <c r="AE73" s="195">
        <v>0</v>
      </c>
      <c r="AF73" s="195">
        <v>0</v>
      </c>
      <c r="AG73" s="195">
        <v>0</v>
      </c>
      <c r="AH73" s="195">
        <v>0</v>
      </c>
      <c r="AI73" s="195">
        <v>0</v>
      </c>
      <c r="AJ73" s="195">
        <v>0</v>
      </c>
      <c r="AK73" s="195">
        <v>0</v>
      </c>
      <c r="AL73" s="195">
        <v>0</v>
      </c>
      <c r="AM73" s="195">
        <v>0</v>
      </c>
      <c r="AN73" s="195">
        <v>-570</v>
      </c>
      <c r="AO73" s="195">
        <v>0</v>
      </c>
      <c r="AP73" s="195">
        <v>0</v>
      </c>
      <c r="AQ73" s="195">
        <v>0</v>
      </c>
      <c r="AR73" s="195">
        <v>0</v>
      </c>
      <c r="AS73" s="195">
        <v>0</v>
      </c>
      <c r="AT73" s="195">
        <v>0</v>
      </c>
      <c r="AU73" s="195">
        <v>0</v>
      </c>
      <c r="AV73" s="195">
        <v>0</v>
      </c>
      <c r="AW73" s="195">
        <v>0</v>
      </c>
      <c r="AX73" s="195">
        <v>-570</v>
      </c>
      <c r="AY73" s="195">
        <v>0</v>
      </c>
      <c r="AZ73" s="195">
        <v>0</v>
      </c>
      <c r="BA73" s="195">
        <v>0</v>
      </c>
      <c r="BB73" s="195">
        <v>0</v>
      </c>
      <c r="BC73" s="195">
        <v>0</v>
      </c>
      <c r="BD73" s="195">
        <v>0</v>
      </c>
      <c r="BE73" s="195">
        <v>0</v>
      </c>
      <c r="BF73" s="195">
        <v>0</v>
      </c>
      <c r="BG73" s="195">
        <v>0</v>
      </c>
      <c r="BH73" s="195">
        <v>0</v>
      </c>
      <c r="BI73" s="195">
        <v>0</v>
      </c>
      <c r="BJ73" s="195">
        <v>0</v>
      </c>
      <c r="BK73" s="195">
        <v>0</v>
      </c>
      <c r="BL73" s="195">
        <v>0</v>
      </c>
      <c r="BM73" s="195">
        <v>0</v>
      </c>
      <c r="BN73" s="195">
        <v>0</v>
      </c>
      <c r="BO73" s="195">
        <v>0</v>
      </c>
      <c r="BP73" s="195">
        <v>0</v>
      </c>
      <c r="BQ73" s="195">
        <v>0</v>
      </c>
      <c r="BR73" s="195">
        <v>0</v>
      </c>
      <c r="BS73" s="195">
        <v>0</v>
      </c>
      <c r="BT73" s="195">
        <v>0</v>
      </c>
      <c r="BU73" s="195">
        <v>0</v>
      </c>
    </row>
    <row r="74" spans="1:73" ht="17.25" customHeight="1" outlineLevel="1">
      <c r="A74" s="132"/>
      <c r="B74" s="132"/>
      <c r="C74" s="123" t="s">
        <v>670</v>
      </c>
      <c r="D74" s="132"/>
      <c r="E74" s="132"/>
      <c r="F74" s="132"/>
      <c r="G74" s="132"/>
      <c r="H74" s="132"/>
      <c r="I74" s="90">
        <v>-234381.88467729063</v>
      </c>
      <c r="J74" s="195">
        <v>0</v>
      </c>
      <c r="K74" s="195">
        <v>0</v>
      </c>
      <c r="L74" s="195">
        <v>0</v>
      </c>
      <c r="M74" s="195">
        <v>0</v>
      </c>
      <c r="N74" s="195">
        <v>0</v>
      </c>
      <c r="O74" s="195">
        <v>0</v>
      </c>
      <c r="P74" s="195">
        <v>0</v>
      </c>
      <c r="Q74" s="195">
        <v>0</v>
      </c>
      <c r="R74" s="195">
        <v>0</v>
      </c>
      <c r="S74" s="195">
        <v>0</v>
      </c>
      <c r="T74" s="195">
        <v>0</v>
      </c>
      <c r="U74" s="195">
        <v>0</v>
      </c>
      <c r="V74" s="195">
        <v>-12500</v>
      </c>
      <c r="W74" s="195">
        <v>0</v>
      </c>
      <c r="X74" s="195">
        <v>0</v>
      </c>
      <c r="Y74" s="195">
        <v>-12500</v>
      </c>
      <c r="Z74" s="195">
        <v>0</v>
      </c>
      <c r="AA74" s="195">
        <v>0</v>
      </c>
      <c r="AB74" s="195">
        <v>-12500</v>
      </c>
      <c r="AC74" s="195">
        <v>0</v>
      </c>
      <c r="AD74" s="195">
        <v>0</v>
      </c>
      <c r="AE74" s="195">
        <v>-12500</v>
      </c>
      <c r="AF74" s="195">
        <v>0</v>
      </c>
      <c r="AG74" s="195">
        <v>0</v>
      </c>
      <c r="AH74" s="195">
        <v>-12500</v>
      </c>
      <c r="AI74" s="195">
        <v>0</v>
      </c>
      <c r="AJ74" s="195">
        <v>1123.1650613331731</v>
      </c>
      <c r="AK74" s="195">
        <v>-12500</v>
      </c>
      <c r="AL74" s="195">
        <v>0</v>
      </c>
      <c r="AM74" s="195">
        <v>0</v>
      </c>
      <c r="AN74" s="195">
        <v>-12500</v>
      </c>
      <c r="AO74" s="195">
        <v>0</v>
      </c>
      <c r="AP74" s="195">
        <v>0</v>
      </c>
      <c r="AQ74" s="195">
        <v>-12500</v>
      </c>
      <c r="AR74" s="195">
        <v>0</v>
      </c>
      <c r="AS74" s="195">
        <v>0</v>
      </c>
      <c r="AT74" s="195">
        <v>-13750</v>
      </c>
      <c r="AU74" s="195">
        <v>0</v>
      </c>
      <c r="AV74" s="195">
        <v>830.37217609581421</v>
      </c>
      <c r="AW74" s="195">
        <v>-13750</v>
      </c>
      <c r="AX74" s="195">
        <v>0</v>
      </c>
      <c r="AY74" s="195">
        <v>0</v>
      </c>
      <c r="AZ74" s="195">
        <v>-13750</v>
      </c>
      <c r="BA74" s="195">
        <v>0</v>
      </c>
      <c r="BB74" s="195">
        <v>0</v>
      </c>
      <c r="BC74" s="195">
        <v>-13750</v>
      </c>
      <c r="BD74" s="195">
        <v>0</v>
      </c>
      <c r="BE74" s="195">
        <v>0</v>
      </c>
      <c r="BF74" s="195">
        <v>-20000</v>
      </c>
      <c r="BG74" s="195">
        <v>0</v>
      </c>
      <c r="BH74" s="195">
        <v>-1335.4219147196127</v>
      </c>
      <c r="BI74" s="195">
        <v>-20000</v>
      </c>
      <c r="BJ74" s="195">
        <v>0</v>
      </c>
      <c r="BK74" s="195">
        <v>0</v>
      </c>
      <c r="BL74" s="195">
        <v>-20000</v>
      </c>
      <c r="BM74" s="195">
        <v>0</v>
      </c>
      <c r="BN74" s="195">
        <v>0</v>
      </c>
      <c r="BO74" s="195">
        <v>-20000</v>
      </c>
      <c r="BP74" s="195">
        <v>0</v>
      </c>
      <c r="BQ74" s="195">
        <v>0</v>
      </c>
      <c r="BR74" s="195">
        <v>0</v>
      </c>
      <c r="BS74" s="195">
        <v>0</v>
      </c>
      <c r="BT74" s="195">
        <v>0</v>
      </c>
      <c r="BU74" s="195">
        <v>0</v>
      </c>
    </row>
    <row r="75" spans="1:73" ht="17.25" customHeight="1" outlineLevel="1">
      <c r="A75" s="132"/>
      <c r="B75" s="132"/>
      <c r="C75" s="123" t="s">
        <v>282</v>
      </c>
      <c r="D75" s="132"/>
      <c r="E75" s="132"/>
      <c r="F75" s="132"/>
      <c r="G75" s="132"/>
      <c r="H75" s="132"/>
      <c r="I75" s="90">
        <v>-660596.23483364691</v>
      </c>
      <c r="J75" s="195">
        <v>0</v>
      </c>
      <c r="K75" s="195">
        <v>6119.9394250000005</v>
      </c>
      <c r="L75" s="195">
        <v>-2152.5964599999998</v>
      </c>
      <c r="M75" s="195">
        <v>-835.91428769999982</v>
      </c>
      <c r="N75" s="195">
        <v>2215.316573046</v>
      </c>
      <c r="O75" s="195">
        <v>-244.65247399308009</v>
      </c>
      <c r="P75" s="195">
        <v>-2235.712751972942</v>
      </c>
      <c r="Q75" s="195">
        <v>-7289.9543105123994</v>
      </c>
      <c r="R75" s="195">
        <v>-4831.2999252226482</v>
      </c>
      <c r="S75" s="195">
        <v>-6254.1203472271009</v>
      </c>
      <c r="T75" s="195">
        <v>-7437.2383026716434</v>
      </c>
      <c r="U75" s="195">
        <v>-8862.6587422250759</v>
      </c>
      <c r="V75" s="195">
        <v>-9408.8578405695771</v>
      </c>
      <c r="W75" s="195">
        <v>-9955.5104958809716</v>
      </c>
      <c r="X75" s="195">
        <v>-9302.4603792985872</v>
      </c>
      <c r="Y75" s="195">
        <v>-10334.379260384561</v>
      </c>
      <c r="Z75" s="195">
        <v>-10514.836519092252</v>
      </c>
      <c r="AA75" s="195">
        <v>-10367.424172974097</v>
      </c>
      <c r="AB75" s="195">
        <v>-10886.650654933579</v>
      </c>
      <c r="AC75" s="195">
        <v>-11078.153341532252</v>
      </c>
      <c r="AD75" s="195">
        <v>-11198.353424056124</v>
      </c>
      <c r="AE75" s="195">
        <v>-7951.1619623834849</v>
      </c>
      <c r="AF75" s="195">
        <v>-11392.897389440859</v>
      </c>
      <c r="AG75" s="195">
        <v>-13944.691466810764</v>
      </c>
      <c r="AH75" s="195">
        <v>-12422.295454828023</v>
      </c>
      <c r="AI75" s="195">
        <v>-12529.881617007439</v>
      </c>
      <c r="AJ75" s="195">
        <v>-12619.11904822627</v>
      </c>
      <c r="AK75" s="195">
        <v>-12615.081169323264</v>
      </c>
      <c r="AL75" s="195">
        <v>-12567.761727508523</v>
      </c>
      <c r="AM75" s="195">
        <v>-12970.633546770478</v>
      </c>
      <c r="AN75" s="195">
        <v>-13085.932718988182</v>
      </c>
      <c r="AO75" s="195">
        <v>-12632.384882928063</v>
      </c>
      <c r="AP75" s="195">
        <v>-13320.001568507341</v>
      </c>
      <c r="AQ75" s="195">
        <v>-13438.794420942417</v>
      </c>
      <c r="AR75" s="195">
        <v>-14713.495451901841</v>
      </c>
      <c r="AS75" s="195">
        <v>-13679.95579067086</v>
      </c>
      <c r="AT75" s="195">
        <v>-13749.860685327569</v>
      </c>
      <c r="AU75" s="195">
        <v>-13925.964503930843</v>
      </c>
      <c r="AV75" s="195">
        <v>-14050.81698572015</v>
      </c>
      <c r="AW75" s="195">
        <v>-13885.814242327357</v>
      </c>
      <c r="AX75" s="195">
        <v>-14304.280009000631</v>
      </c>
      <c r="AY75" s="195">
        <v>-14357.675645840634</v>
      </c>
      <c r="AZ75" s="195">
        <v>-14562.837639049041</v>
      </c>
      <c r="BA75" s="195">
        <v>-14694.058852189533</v>
      </c>
      <c r="BB75" s="195">
        <v>-14826.592277461426</v>
      </c>
      <c r="BC75" s="195">
        <v>-14960.451036986042</v>
      </c>
      <c r="BD75" s="195">
        <v>-14804.544634105905</v>
      </c>
      <c r="BE75" s="195">
        <v>-16243.816389844898</v>
      </c>
      <c r="BF75" s="195">
        <v>-16390.555390493348</v>
      </c>
      <c r="BG75" s="195">
        <v>-16538.761781148281</v>
      </c>
      <c r="BH75" s="195">
        <v>-16688.450235709766</v>
      </c>
      <c r="BI75" s="195">
        <v>-16548.531824816862</v>
      </c>
      <c r="BJ75" s="195">
        <v>-16992.332767315034</v>
      </c>
      <c r="BK75" s="195">
        <v>-17146.556931738181</v>
      </c>
      <c r="BL75" s="195">
        <v>-17239.943962805562</v>
      </c>
      <c r="BM75" s="195">
        <v>-18547.207407933623</v>
      </c>
      <c r="BN75" s="195">
        <v>-17618.544718762954</v>
      </c>
      <c r="BO75" s="195">
        <v>-17779.031002700583</v>
      </c>
      <c r="BP75" s="195">
        <v>0</v>
      </c>
      <c r="BQ75" s="195">
        <v>0</v>
      </c>
      <c r="BR75" s="195">
        <v>0</v>
      </c>
      <c r="BS75" s="195">
        <v>0</v>
      </c>
      <c r="BT75" s="195">
        <v>0</v>
      </c>
      <c r="BU75" s="195">
        <v>0</v>
      </c>
    </row>
    <row r="76" spans="1:73" ht="15" customHeight="1" outlineLevel="1">
      <c r="A76" s="132"/>
      <c r="B76" s="132"/>
      <c r="C76" s="146" t="s">
        <v>637</v>
      </c>
      <c r="D76" s="145"/>
      <c r="E76" s="145"/>
      <c r="F76" s="145"/>
      <c r="G76" s="145"/>
      <c r="H76" s="145"/>
      <c r="I76" s="90">
        <v>-6771159.1517860135</v>
      </c>
      <c r="J76" s="460">
        <v>-68768.300321666669</v>
      </c>
      <c r="K76" s="460">
        <v>-48560.899103813543</v>
      </c>
      <c r="L76" s="460">
        <v>-56477.959976540551</v>
      </c>
      <c r="M76" s="460">
        <v>-57548.672385702834</v>
      </c>
      <c r="N76" s="460">
        <v>-35522.955227024555</v>
      </c>
      <c r="O76" s="460">
        <v>-68121.417721565056</v>
      </c>
      <c r="P76" s="460">
        <v>-75740.002280996356</v>
      </c>
      <c r="Q76" s="460">
        <v>-61009.216791616273</v>
      </c>
      <c r="R76" s="460">
        <v>-66544.300140448613</v>
      </c>
      <c r="S76" s="460">
        <v>-77201.555634924211</v>
      </c>
      <c r="T76" s="460">
        <v>-85377.848589289366</v>
      </c>
      <c r="U76" s="460">
        <v>-88273.137744408494</v>
      </c>
      <c r="V76" s="460">
        <v>-105840.16550429663</v>
      </c>
      <c r="W76" s="460">
        <v>-98956.054809382607</v>
      </c>
      <c r="X76" s="460">
        <v>-94393.944155570265</v>
      </c>
      <c r="Y76" s="460">
        <v>-108032.20437201503</v>
      </c>
      <c r="Z76" s="460">
        <v>-105823.7054594553</v>
      </c>
      <c r="AA76" s="460">
        <v>-106454.7888236444</v>
      </c>
      <c r="AB76" s="460">
        <v>-118692.34284511731</v>
      </c>
      <c r="AC76" s="460">
        <v>-106849.91705068485</v>
      </c>
      <c r="AD76" s="460">
        <v>-130750.74717110585</v>
      </c>
      <c r="AE76" s="460">
        <v>-124730.01625291546</v>
      </c>
      <c r="AF76" s="460">
        <v>-114570.47861883287</v>
      </c>
      <c r="AG76" s="460">
        <v>-115736.23416863036</v>
      </c>
      <c r="AH76" s="460">
        <v>-125644.57158133222</v>
      </c>
      <c r="AI76" s="460">
        <v>-119960.82982895634</v>
      </c>
      <c r="AJ76" s="460">
        <v>-120275.40694970301</v>
      </c>
      <c r="AK76" s="460">
        <v>-134694.14472135867</v>
      </c>
      <c r="AL76" s="460">
        <v>-121790.41802288199</v>
      </c>
      <c r="AM76" s="460">
        <v>-122436.35433224303</v>
      </c>
      <c r="AN76" s="460">
        <v>-138417.26481267481</v>
      </c>
      <c r="AO76" s="460">
        <v>-122334.88502850987</v>
      </c>
      <c r="AP76" s="460">
        <v>-124100.57565002491</v>
      </c>
      <c r="AQ76" s="460">
        <v>-137793.10481242667</v>
      </c>
      <c r="AR76" s="460">
        <v>-127178.45757919675</v>
      </c>
      <c r="AS76" s="460">
        <v>-126616.78518513298</v>
      </c>
      <c r="AT76" s="460">
        <v>-140201.22924312376</v>
      </c>
      <c r="AU76" s="460">
        <v>-126944.71374177896</v>
      </c>
      <c r="AV76" s="460">
        <v>-128583.22609844522</v>
      </c>
      <c r="AW76" s="460">
        <v>-146794.85434866557</v>
      </c>
      <c r="AX76" s="460">
        <v>-136428.4794992095</v>
      </c>
      <c r="AY76" s="460">
        <v>-134005.12098758458</v>
      </c>
      <c r="AZ76" s="460">
        <v>-147846.79791735375</v>
      </c>
      <c r="BA76" s="460">
        <v>-134725.27625608462</v>
      </c>
      <c r="BB76" s="460">
        <v>-135956.76577842428</v>
      </c>
      <c r="BC76" s="460">
        <v>-151007.34511529206</v>
      </c>
      <c r="BD76" s="460">
        <v>-134030.31160176609</v>
      </c>
      <c r="BE76" s="460">
        <v>-133169.6230615243</v>
      </c>
      <c r="BF76" s="460">
        <v>-153195.9202175517</v>
      </c>
      <c r="BG76" s="460">
        <v>-133815.8871022258</v>
      </c>
      <c r="BH76" s="460">
        <v>-137611.8710788496</v>
      </c>
      <c r="BI76" s="460">
        <v>-155604.18569188603</v>
      </c>
      <c r="BJ76" s="460">
        <v>-135696.6333954701</v>
      </c>
      <c r="BK76" s="460">
        <v>-137179.81468923923</v>
      </c>
      <c r="BL76" s="460">
        <v>-165855.07419187448</v>
      </c>
      <c r="BM76" s="460">
        <v>-146967.06939415849</v>
      </c>
      <c r="BN76" s="460">
        <v>-147103.5870608642</v>
      </c>
      <c r="BO76" s="460">
        <v>-167215.70166055267</v>
      </c>
      <c r="BP76" s="460">
        <v>0</v>
      </c>
      <c r="BQ76" s="460">
        <v>0</v>
      </c>
      <c r="BR76" s="460">
        <v>0</v>
      </c>
      <c r="BS76" s="460">
        <v>0</v>
      </c>
      <c r="BT76" s="460">
        <v>0</v>
      </c>
      <c r="BU76" s="460">
        <v>0</v>
      </c>
    </row>
    <row r="77" spans="1:73" ht="15" customHeight="1" outlineLevel="1">
      <c r="A77" s="132"/>
      <c r="B77" s="132"/>
      <c r="C77" s="132"/>
      <c r="D77" s="132"/>
      <c r="E77" s="132"/>
      <c r="F77" s="132"/>
      <c r="G77" s="132"/>
      <c r="H77" s="132"/>
      <c r="I77" s="100"/>
      <c r="J77" s="364"/>
      <c r="K77" s="364"/>
      <c r="L77" s="364"/>
      <c r="M77" s="364"/>
      <c r="N77" s="364"/>
      <c r="O77" s="364"/>
      <c r="P77" s="364"/>
      <c r="Q77" s="364"/>
      <c r="R77" s="364"/>
      <c r="S77" s="364"/>
      <c r="T77" s="364"/>
      <c r="U77" s="364"/>
      <c r="V77" s="364"/>
      <c r="W77" s="364"/>
      <c r="X77" s="364"/>
      <c r="Y77" s="364"/>
      <c r="Z77" s="364"/>
      <c r="AA77" s="364"/>
      <c r="AB77" s="364"/>
      <c r="AC77" s="364"/>
      <c r="AD77" s="364"/>
      <c r="AE77" s="364"/>
      <c r="AF77" s="364"/>
      <c r="AG77" s="364"/>
      <c r="AH77" s="364"/>
      <c r="AI77" s="364"/>
      <c r="AJ77" s="364"/>
      <c r="AK77" s="364"/>
      <c r="AL77" s="364"/>
      <c r="AM77" s="364"/>
      <c r="AN77" s="364"/>
      <c r="AO77" s="364"/>
      <c r="AP77" s="364"/>
      <c r="AQ77" s="364"/>
      <c r="AR77" s="364"/>
      <c r="AS77" s="364"/>
      <c r="AT77" s="364"/>
      <c r="AU77" s="364"/>
      <c r="AV77" s="364"/>
      <c r="AW77" s="364"/>
      <c r="AX77" s="364"/>
      <c r="AY77" s="364"/>
      <c r="AZ77" s="364"/>
      <c r="BA77" s="364"/>
      <c r="BB77" s="364"/>
      <c r="BC77" s="364"/>
      <c r="BD77" s="364"/>
      <c r="BE77" s="364"/>
      <c r="BF77" s="364"/>
      <c r="BG77" s="364"/>
      <c r="BH77" s="364"/>
      <c r="BI77" s="364"/>
      <c r="BJ77" s="364"/>
      <c r="BK77" s="364"/>
      <c r="BL77" s="364"/>
      <c r="BM77" s="364"/>
      <c r="BN77" s="364"/>
      <c r="BO77" s="364"/>
      <c r="BP77" s="364"/>
      <c r="BQ77" s="364"/>
      <c r="BR77" s="364"/>
      <c r="BS77" s="364"/>
      <c r="BT77" s="364"/>
      <c r="BU77" s="364"/>
    </row>
    <row r="78" spans="1:73" ht="24" customHeight="1" outlineLevel="1">
      <c r="A78" s="132"/>
      <c r="B78" s="132"/>
      <c r="C78" s="142" t="s">
        <v>98</v>
      </c>
      <c r="D78" s="132"/>
      <c r="E78" s="132"/>
      <c r="F78" s="132"/>
      <c r="G78" s="132"/>
      <c r="H78" s="132"/>
      <c r="I78" s="100"/>
      <c r="J78" s="364"/>
      <c r="K78" s="364"/>
      <c r="L78" s="364"/>
      <c r="M78" s="364"/>
      <c r="N78" s="364"/>
      <c r="O78" s="364"/>
      <c r="P78" s="364"/>
      <c r="Q78" s="364"/>
      <c r="R78" s="364"/>
      <c r="S78" s="364"/>
      <c r="T78" s="364"/>
      <c r="U78" s="364"/>
      <c r="V78" s="364"/>
      <c r="W78" s="364"/>
      <c r="X78" s="364"/>
      <c r="Y78" s="364"/>
      <c r="Z78" s="364"/>
      <c r="AA78" s="364"/>
      <c r="AB78" s="364"/>
      <c r="AC78" s="364"/>
      <c r="AD78" s="364"/>
      <c r="AE78" s="364"/>
      <c r="AF78" s="364"/>
      <c r="AG78" s="364"/>
      <c r="AH78" s="364"/>
      <c r="AI78" s="364"/>
      <c r="AJ78" s="364"/>
      <c r="AK78" s="364"/>
      <c r="AL78" s="364"/>
      <c r="AM78" s="364"/>
      <c r="AN78" s="364"/>
      <c r="AO78" s="364"/>
      <c r="AP78" s="364"/>
      <c r="AQ78" s="364"/>
      <c r="AR78" s="364"/>
      <c r="AS78" s="364"/>
      <c r="AT78" s="364"/>
      <c r="AU78" s="364"/>
      <c r="AV78" s="364"/>
      <c r="AW78" s="364"/>
      <c r="AX78" s="364"/>
      <c r="AY78" s="364"/>
      <c r="AZ78" s="364"/>
      <c r="BA78" s="364"/>
      <c r="BB78" s="364"/>
      <c r="BC78" s="364"/>
      <c r="BD78" s="364"/>
      <c r="BE78" s="364"/>
      <c r="BF78" s="364"/>
      <c r="BG78" s="364"/>
      <c r="BH78" s="364"/>
      <c r="BI78" s="364"/>
      <c r="BJ78" s="364"/>
      <c r="BK78" s="364"/>
      <c r="BL78" s="364"/>
      <c r="BM78" s="364"/>
      <c r="BN78" s="364"/>
      <c r="BO78" s="364"/>
      <c r="BP78" s="364"/>
      <c r="BQ78" s="364"/>
      <c r="BR78" s="364"/>
      <c r="BS78" s="364"/>
      <c r="BT78" s="364"/>
      <c r="BU78" s="364"/>
    </row>
    <row r="79" spans="1:73" ht="17.25" customHeight="1" outlineLevel="1">
      <c r="A79" s="132"/>
      <c r="B79" s="132"/>
      <c r="C79" s="82" t="s">
        <v>283</v>
      </c>
      <c r="D79" s="132"/>
      <c r="E79" s="132"/>
      <c r="F79" s="132"/>
      <c r="G79" s="132"/>
      <c r="H79" s="132"/>
      <c r="I79" s="110"/>
      <c r="J79" s="365"/>
      <c r="K79" s="365"/>
      <c r="L79" s="365"/>
      <c r="M79" s="365"/>
      <c r="N79" s="365"/>
      <c r="O79" s="365"/>
      <c r="P79" s="365"/>
      <c r="Q79" s="365"/>
      <c r="R79" s="365"/>
      <c r="S79" s="365"/>
      <c r="T79" s="365"/>
      <c r="U79" s="365"/>
      <c r="V79" s="365"/>
      <c r="W79" s="365"/>
      <c r="X79" s="365"/>
      <c r="Y79" s="365"/>
      <c r="Z79" s="365"/>
      <c r="AA79" s="365"/>
      <c r="AB79" s="365"/>
      <c r="AC79" s="365"/>
      <c r="AD79" s="365"/>
      <c r="AE79" s="365"/>
      <c r="AF79" s="365"/>
      <c r="AG79" s="365"/>
      <c r="AH79" s="365"/>
      <c r="AI79" s="365"/>
      <c r="AJ79" s="365"/>
      <c r="AK79" s="365"/>
      <c r="AL79" s="365"/>
      <c r="AM79" s="365"/>
      <c r="AN79" s="365"/>
      <c r="AO79" s="365"/>
      <c r="AP79" s="365"/>
      <c r="AQ79" s="365"/>
      <c r="AR79" s="365"/>
      <c r="AS79" s="365"/>
      <c r="AT79" s="365"/>
      <c r="AU79" s="365"/>
      <c r="AV79" s="365"/>
      <c r="AW79" s="365"/>
      <c r="AX79" s="365"/>
      <c r="AY79" s="365"/>
      <c r="AZ79" s="365"/>
      <c r="BA79" s="365"/>
      <c r="BB79" s="365"/>
      <c r="BC79" s="365"/>
      <c r="BD79" s="365"/>
      <c r="BE79" s="365"/>
      <c r="BF79" s="365"/>
      <c r="BG79" s="365"/>
      <c r="BH79" s="365"/>
      <c r="BI79" s="365"/>
      <c r="BJ79" s="365"/>
      <c r="BK79" s="365"/>
      <c r="BL79" s="365"/>
      <c r="BM79" s="365"/>
      <c r="BN79" s="365"/>
      <c r="BO79" s="365"/>
      <c r="BP79" s="365"/>
      <c r="BQ79" s="365"/>
      <c r="BR79" s="365"/>
      <c r="BS79" s="365"/>
      <c r="BT79" s="365"/>
      <c r="BU79" s="365"/>
    </row>
    <row r="80" spans="1:73" ht="17.25" customHeight="1" outlineLevel="1">
      <c r="A80" s="132"/>
      <c r="B80" s="132"/>
      <c r="C80" s="447" t="s">
        <v>283</v>
      </c>
      <c r="D80" s="132"/>
      <c r="E80" s="132"/>
      <c r="F80" s="132"/>
      <c r="G80" s="132"/>
      <c r="H80" s="132"/>
      <c r="I80" s="90">
        <v>33500</v>
      </c>
      <c r="J80" s="195">
        <v>10000</v>
      </c>
      <c r="K80" s="195">
        <v>0</v>
      </c>
      <c r="L80" s="195">
        <v>0</v>
      </c>
      <c r="M80" s="195">
        <v>0</v>
      </c>
      <c r="N80" s="195">
        <v>23500</v>
      </c>
      <c r="O80" s="195">
        <v>0</v>
      </c>
      <c r="P80" s="195">
        <v>0</v>
      </c>
      <c r="Q80" s="195">
        <v>0</v>
      </c>
      <c r="R80" s="195">
        <v>0</v>
      </c>
      <c r="S80" s="195">
        <v>0</v>
      </c>
      <c r="T80" s="195">
        <v>0</v>
      </c>
      <c r="U80" s="195">
        <v>0</v>
      </c>
      <c r="V80" s="195">
        <v>0</v>
      </c>
      <c r="W80" s="195">
        <v>0</v>
      </c>
      <c r="X80" s="195">
        <v>0</v>
      </c>
      <c r="Y80" s="195">
        <v>0</v>
      </c>
      <c r="Z80" s="195">
        <v>0</v>
      </c>
      <c r="AA80" s="195">
        <v>0</v>
      </c>
      <c r="AB80" s="195">
        <v>0</v>
      </c>
      <c r="AC80" s="195">
        <v>0</v>
      </c>
      <c r="AD80" s="195">
        <v>0</v>
      </c>
      <c r="AE80" s="195">
        <v>0</v>
      </c>
      <c r="AF80" s="195">
        <v>0</v>
      </c>
      <c r="AG80" s="195">
        <v>0</v>
      </c>
      <c r="AH80" s="195">
        <v>0</v>
      </c>
      <c r="AI80" s="195">
        <v>0</v>
      </c>
      <c r="AJ80" s="195">
        <v>0</v>
      </c>
      <c r="AK80" s="195">
        <v>0</v>
      </c>
      <c r="AL80" s="195">
        <v>0</v>
      </c>
      <c r="AM80" s="195">
        <v>0</v>
      </c>
      <c r="AN80" s="195">
        <v>0</v>
      </c>
      <c r="AO80" s="195">
        <v>0</v>
      </c>
      <c r="AP80" s="195">
        <v>0</v>
      </c>
      <c r="AQ80" s="195">
        <v>0</v>
      </c>
      <c r="AR80" s="195">
        <v>0</v>
      </c>
      <c r="AS80" s="195">
        <v>0</v>
      </c>
      <c r="AT80" s="195">
        <v>0</v>
      </c>
      <c r="AU80" s="195">
        <v>0</v>
      </c>
      <c r="AV80" s="195">
        <v>0</v>
      </c>
      <c r="AW80" s="195">
        <v>0</v>
      </c>
      <c r="AX80" s="195">
        <v>0</v>
      </c>
      <c r="AY80" s="195">
        <v>0</v>
      </c>
      <c r="AZ80" s="195">
        <v>0</v>
      </c>
      <c r="BA80" s="195">
        <v>0</v>
      </c>
      <c r="BB80" s="195">
        <v>0</v>
      </c>
      <c r="BC80" s="195">
        <v>0</v>
      </c>
      <c r="BD80" s="195">
        <v>0</v>
      </c>
      <c r="BE80" s="195">
        <v>0</v>
      </c>
      <c r="BF80" s="195">
        <v>0</v>
      </c>
      <c r="BG80" s="195">
        <v>0</v>
      </c>
      <c r="BH80" s="195">
        <v>0</v>
      </c>
      <c r="BI80" s="195">
        <v>0</v>
      </c>
      <c r="BJ80" s="195">
        <v>0</v>
      </c>
      <c r="BK80" s="195">
        <v>0</v>
      </c>
      <c r="BL80" s="195">
        <v>0</v>
      </c>
      <c r="BM80" s="195">
        <v>0</v>
      </c>
      <c r="BN80" s="195">
        <v>0</v>
      </c>
      <c r="BO80" s="195">
        <v>0</v>
      </c>
      <c r="BP80" s="195">
        <v>0</v>
      </c>
      <c r="BQ80" s="195">
        <v>0</v>
      </c>
      <c r="BR80" s="195">
        <v>0</v>
      </c>
      <c r="BS80" s="195">
        <v>0</v>
      </c>
      <c r="BT80" s="195">
        <v>0</v>
      </c>
      <c r="BU80" s="195">
        <v>0</v>
      </c>
    </row>
    <row r="81" spans="1:73" ht="17.25" customHeight="1" outlineLevel="1">
      <c r="A81" s="132"/>
      <c r="B81" s="132"/>
      <c r="C81" s="82" t="s">
        <v>702</v>
      </c>
      <c r="D81" s="132"/>
      <c r="E81" s="132"/>
      <c r="F81" s="132"/>
      <c r="G81" s="132"/>
      <c r="H81" s="132"/>
      <c r="I81" s="110"/>
      <c r="J81" s="365"/>
      <c r="K81" s="365"/>
      <c r="L81" s="365"/>
      <c r="M81" s="365"/>
      <c r="N81" s="365"/>
      <c r="O81" s="365"/>
      <c r="P81" s="365"/>
      <c r="Q81" s="365"/>
      <c r="R81" s="365"/>
      <c r="S81" s="365"/>
      <c r="T81" s="365"/>
      <c r="U81" s="365"/>
      <c r="V81" s="365"/>
      <c r="W81" s="365"/>
      <c r="X81" s="365"/>
      <c r="Y81" s="365"/>
      <c r="Z81" s="365"/>
      <c r="AA81" s="365"/>
      <c r="AB81" s="365"/>
      <c r="AC81" s="365"/>
      <c r="AD81" s="365"/>
      <c r="AE81" s="365"/>
      <c r="AF81" s="365"/>
      <c r="AG81" s="365"/>
      <c r="AH81" s="365"/>
      <c r="AI81" s="365"/>
      <c r="AJ81" s="365"/>
      <c r="AK81" s="365"/>
      <c r="AL81" s="365"/>
      <c r="AM81" s="365"/>
      <c r="AN81" s="365"/>
      <c r="AO81" s="365"/>
      <c r="AP81" s="365"/>
      <c r="AQ81" s="365"/>
      <c r="AR81" s="365"/>
      <c r="AS81" s="365"/>
      <c r="AT81" s="365"/>
      <c r="AU81" s="365"/>
      <c r="AV81" s="365"/>
      <c r="AW81" s="365"/>
      <c r="AX81" s="365"/>
      <c r="AY81" s="365"/>
      <c r="AZ81" s="365"/>
      <c r="BA81" s="365"/>
      <c r="BB81" s="365"/>
      <c r="BC81" s="365"/>
      <c r="BD81" s="365"/>
      <c r="BE81" s="365"/>
      <c r="BF81" s="365"/>
      <c r="BG81" s="365"/>
      <c r="BH81" s="365"/>
      <c r="BI81" s="365"/>
      <c r="BJ81" s="365"/>
      <c r="BK81" s="365"/>
      <c r="BL81" s="365"/>
      <c r="BM81" s="365"/>
      <c r="BN81" s="365"/>
      <c r="BO81" s="365"/>
      <c r="BP81" s="365"/>
      <c r="BQ81" s="365"/>
      <c r="BR81" s="365"/>
      <c r="BS81" s="365"/>
      <c r="BT81" s="365"/>
      <c r="BU81" s="365"/>
    </row>
    <row r="82" spans="1:73" s="199" customFormat="1" ht="17.25" customHeight="1" outlineLevel="1">
      <c r="A82" s="132"/>
      <c r="B82" s="132"/>
      <c r="C82" s="309" t="s">
        <v>638</v>
      </c>
      <c r="D82" s="132"/>
      <c r="E82" s="132"/>
      <c r="F82" s="132"/>
      <c r="G82" s="132"/>
      <c r="H82" s="132"/>
      <c r="I82" s="90">
        <v>-25230</v>
      </c>
      <c r="J82" s="195">
        <v>-435</v>
      </c>
      <c r="K82" s="195">
        <v>-435</v>
      </c>
      <c r="L82" s="195">
        <v>-435</v>
      </c>
      <c r="M82" s="195">
        <v>-435</v>
      </c>
      <c r="N82" s="195">
        <v>-435</v>
      </c>
      <c r="O82" s="195">
        <v>-435</v>
      </c>
      <c r="P82" s="195">
        <v>-435</v>
      </c>
      <c r="Q82" s="195">
        <v>-435</v>
      </c>
      <c r="R82" s="195">
        <v>-435</v>
      </c>
      <c r="S82" s="195">
        <v>-435</v>
      </c>
      <c r="T82" s="195">
        <v>-435</v>
      </c>
      <c r="U82" s="195">
        <v>-435</v>
      </c>
      <c r="V82" s="195">
        <v>-435</v>
      </c>
      <c r="W82" s="195">
        <v>-435</v>
      </c>
      <c r="X82" s="195">
        <v>-435</v>
      </c>
      <c r="Y82" s="195">
        <v>-435</v>
      </c>
      <c r="Z82" s="195">
        <v>-435</v>
      </c>
      <c r="AA82" s="195">
        <v>-435</v>
      </c>
      <c r="AB82" s="195">
        <v>-435</v>
      </c>
      <c r="AC82" s="195">
        <v>-435</v>
      </c>
      <c r="AD82" s="195">
        <v>-435</v>
      </c>
      <c r="AE82" s="195">
        <v>-435</v>
      </c>
      <c r="AF82" s="195">
        <v>-435</v>
      </c>
      <c r="AG82" s="195">
        <v>-435</v>
      </c>
      <c r="AH82" s="195">
        <v>-435</v>
      </c>
      <c r="AI82" s="195">
        <v>-435</v>
      </c>
      <c r="AJ82" s="195">
        <v>-435</v>
      </c>
      <c r="AK82" s="195">
        <v>-435</v>
      </c>
      <c r="AL82" s="195">
        <v>-435</v>
      </c>
      <c r="AM82" s="195">
        <v>-435</v>
      </c>
      <c r="AN82" s="195">
        <v>-435</v>
      </c>
      <c r="AO82" s="195">
        <v>-435</v>
      </c>
      <c r="AP82" s="195">
        <v>-435</v>
      </c>
      <c r="AQ82" s="195">
        <v>-435</v>
      </c>
      <c r="AR82" s="195">
        <v>-435</v>
      </c>
      <c r="AS82" s="195">
        <v>-435</v>
      </c>
      <c r="AT82" s="195">
        <v>-435</v>
      </c>
      <c r="AU82" s="195">
        <v>-435</v>
      </c>
      <c r="AV82" s="195">
        <v>-435</v>
      </c>
      <c r="AW82" s="195">
        <v>-435</v>
      </c>
      <c r="AX82" s="195">
        <v>-435</v>
      </c>
      <c r="AY82" s="195">
        <v>-435</v>
      </c>
      <c r="AZ82" s="195">
        <v>-435</v>
      </c>
      <c r="BA82" s="195">
        <v>-435</v>
      </c>
      <c r="BB82" s="195">
        <v>-435</v>
      </c>
      <c r="BC82" s="195">
        <v>-435</v>
      </c>
      <c r="BD82" s="195">
        <v>-435</v>
      </c>
      <c r="BE82" s="195">
        <v>-435</v>
      </c>
      <c r="BF82" s="195">
        <v>-435</v>
      </c>
      <c r="BG82" s="195">
        <v>-435</v>
      </c>
      <c r="BH82" s="195">
        <v>-435</v>
      </c>
      <c r="BI82" s="195">
        <v>-435</v>
      </c>
      <c r="BJ82" s="195">
        <v>-435</v>
      </c>
      <c r="BK82" s="195">
        <v>-435</v>
      </c>
      <c r="BL82" s="195">
        <v>-435</v>
      </c>
      <c r="BM82" s="195">
        <v>-435</v>
      </c>
      <c r="BN82" s="195">
        <v>-435</v>
      </c>
      <c r="BO82" s="195">
        <v>-435</v>
      </c>
      <c r="BP82" s="195">
        <v>0</v>
      </c>
      <c r="BQ82" s="195">
        <v>0</v>
      </c>
      <c r="BR82" s="195">
        <v>0</v>
      </c>
      <c r="BS82" s="195">
        <v>0</v>
      </c>
      <c r="BT82" s="195">
        <v>0</v>
      </c>
      <c r="BU82" s="195">
        <v>0</v>
      </c>
    </row>
    <row r="83" spans="1:73" ht="17.25" customHeight="1" outlineLevel="1">
      <c r="A83" s="132"/>
      <c r="B83" s="132"/>
      <c r="C83" s="382" t="s">
        <v>806</v>
      </c>
      <c r="D83" s="132"/>
      <c r="E83" s="132"/>
      <c r="F83" s="132"/>
      <c r="G83" s="132"/>
      <c r="H83" s="132"/>
      <c r="I83" s="90">
        <v>48861.791318058065</v>
      </c>
      <c r="J83" s="228">
        <v>31367.750321666666</v>
      </c>
      <c r="K83" s="228">
        <v>8943.599103813538</v>
      </c>
      <c r="L83" s="228">
        <v>19688.650574519794</v>
      </c>
      <c r="M83" s="228">
        <v>0</v>
      </c>
      <c r="N83" s="228">
        <v>0</v>
      </c>
      <c r="O83" s="228">
        <v>0</v>
      </c>
      <c r="P83" s="228">
        <v>0</v>
      </c>
      <c r="Q83" s="228">
        <v>0</v>
      </c>
      <c r="R83" s="228">
        <v>0</v>
      </c>
      <c r="S83" s="228">
        <v>0</v>
      </c>
      <c r="T83" s="228">
        <v>0</v>
      </c>
      <c r="U83" s="228">
        <v>0</v>
      </c>
      <c r="V83" s="228">
        <v>0</v>
      </c>
      <c r="W83" s="228">
        <v>0</v>
      </c>
      <c r="X83" s="228">
        <v>0</v>
      </c>
      <c r="Y83" s="228">
        <v>0</v>
      </c>
      <c r="Z83" s="228">
        <v>0</v>
      </c>
      <c r="AA83" s="228">
        <v>-739.03551530719574</v>
      </c>
      <c r="AB83" s="228">
        <v>0</v>
      </c>
      <c r="AC83" s="228">
        <v>0</v>
      </c>
      <c r="AD83" s="228">
        <v>-747.34966485440168</v>
      </c>
      <c r="AE83" s="228">
        <v>0</v>
      </c>
      <c r="AF83" s="228">
        <v>0</v>
      </c>
      <c r="AG83" s="228">
        <v>-755.75734858401347</v>
      </c>
      <c r="AH83" s="228">
        <v>0</v>
      </c>
      <c r="AI83" s="228">
        <v>0</v>
      </c>
      <c r="AJ83" s="228">
        <v>-764.25961875558426</v>
      </c>
      <c r="AK83" s="228">
        <v>0</v>
      </c>
      <c r="AL83" s="228">
        <v>0</v>
      </c>
      <c r="AM83" s="228">
        <v>-772.85753946658394</v>
      </c>
      <c r="AN83" s="228">
        <v>0</v>
      </c>
      <c r="AO83" s="228">
        <v>0</v>
      </c>
      <c r="AP83" s="228">
        <v>-781.55218678558299</v>
      </c>
      <c r="AQ83" s="228">
        <v>0</v>
      </c>
      <c r="AR83" s="228">
        <v>0</v>
      </c>
      <c r="AS83" s="228">
        <v>-790.34464888692082</v>
      </c>
      <c r="AT83" s="228">
        <v>0</v>
      </c>
      <c r="AU83" s="228">
        <v>0</v>
      </c>
      <c r="AV83" s="228">
        <v>-799.23602618689847</v>
      </c>
      <c r="AW83" s="228">
        <v>0</v>
      </c>
      <c r="AX83" s="228">
        <v>0</v>
      </c>
      <c r="AY83" s="228">
        <v>-808.22743148150084</v>
      </c>
      <c r="AZ83" s="228">
        <v>0</v>
      </c>
      <c r="BA83" s="228">
        <v>0</v>
      </c>
      <c r="BB83" s="228">
        <v>-817.31999008566811</v>
      </c>
      <c r="BC83" s="228">
        <v>0</v>
      </c>
      <c r="BD83" s="228">
        <v>0</v>
      </c>
      <c r="BE83" s="228">
        <v>-826.51483997413175</v>
      </c>
      <c r="BF83" s="228">
        <v>0</v>
      </c>
      <c r="BG83" s="228">
        <v>0</v>
      </c>
      <c r="BH83" s="228">
        <v>-835.81313192384118</v>
      </c>
      <c r="BI83" s="228">
        <v>0</v>
      </c>
      <c r="BJ83" s="228">
        <v>0</v>
      </c>
      <c r="BK83" s="228">
        <v>-845.21602965798365</v>
      </c>
      <c r="BL83" s="228">
        <v>0</v>
      </c>
      <c r="BM83" s="228">
        <v>0</v>
      </c>
      <c r="BN83" s="228">
        <v>-854.72470999163613</v>
      </c>
      <c r="BO83" s="228">
        <v>0</v>
      </c>
      <c r="BP83" s="228">
        <v>0</v>
      </c>
      <c r="BQ83" s="228">
        <v>0</v>
      </c>
      <c r="BR83" s="228">
        <v>0</v>
      </c>
      <c r="BS83" s="228">
        <v>0</v>
      </c>
      <c r="BT83" s="228">
        <v>0</v>
      </c>
      <c r="BU83" s="228">
        <v>0</v>
      </c>
    </row>
    <row r="84" spans="1:73" ht="17.25" customHeight="1" outlineLevel="1">
      <c r="A84" s="132"/>
      <c r="B84" s="132"/>
      <c r="C84" s="382" t="s">
        <v>807</v>
      </c>
      <c r="D84" s="132"/>
      <c r="E84" s="132"/>
      <c r="F84" s="132"/>
      <c r="G84" s="132"/>
      <c r="H84" s="132"/>
      <c r="I84" s="90">
        <v>0</v>
      </c>
      <c r="J84" s="228">
        <v>0</v>
      </c>
      <c r="K84" s="228">
        <v>0</v>
      </c>
      <c r="L84" s="228">
        <v>0</v>
      </c>
      <c r="M84" s="228">
        <v>55000</v>
      </c>
      <c r="N84" s="228">
        <v>0</v>
      </c>
      <c r="O84" s="228">
        <v>0</v>
      </c>
      <c r="P84" s="228">
        <v>0</v>
      </c>
      <c r="Q84" s="228">
        <v>0</v>
      </c>
      <c r="R84" s="228">
        <v>0</v>
      </c>
      <c r="S84" s="228">
        <v>0</v>
      </c>
      <c r="T84" s="228">
        <v>0</v>
      </c>
      <c r="U84" s="228">
        <v>0</v>
      </c>
      <c r="V84" s="228">
        <v>0</v>
      </c>
      <c r="W84" s="228">
        <v>0</v>
      </c>
      <c r="X84" s="228">
        <v>-5000</v>
      </c>
      <c r="Y84" s="228">
        <v>0</v>
      </c>
      <c r="Z84" s="228">
        <v>0</v>
      </c>
      <c r="AA84" s="228">
        <v>0</v>
      </c>
      <c r="AB84" s="228">
        <v>0</v>
      </c>
      <c r="AC84" s="228">
        <v>-10000</v>
      </c>
      <c r="AD84" s="228">
        <v>0</v>
      </c>
      <c r="AE84" s="228">
        <v>0</v>
      </c>
      <c r="AF84" s="228">
        <v>0</v>
      </c>
      <c r="AG84" s="228">
        <v>0</v>
      </c>
      <c r="AH84" s="228">
        <v>0</v>
      </c>
      <c r="AI84" s="228">
        <v>-10000</v>
      </c>
      <c r="AJ84" s="228">
        <v>0</v>
      </c>
      <c r="AK84" s="228">
        <v>0</v>
      </c>
      <c r="AL84" s="228">
        <v>0</v>
      </c>
      <c r="AM84" s="228">
        <v>0</v>
      </c>
      <c r="AN84" s="228">
        <v>0</v>
      </c>
      <c r="AO84" s="228">
        <v>0</v>
      </c>
      <c r="AP84" s="228">
        <v>0</v>
      </c>
      <c r="AQ84" s="228">
        <v>-15000</v>
      </c>
      <c r="AR84" s="228">
        <v>0</v>
      </c>
      <c r="AS84" s="228">
        <v>0</v>
      </c>
      <c r="AT84" s="228">
        <v>0</v>
      </c>
      <c r="AU84" s="228">
        <v>0</v>
      </c>
      <c r="AV84" s="228">
        <v>0</v>
      </c>
      <c r="AW84" s="228">
        <v>0</v>
      </c>
      <c r="AX84" s="228">
        <v>0</v>
      </c>
      <c r="AY84" s="228">
        <v>0</v>
      </c>
      <c r="AZ84" s="228">
        <v>0</v>
      </c>
      <c r="BA84" s="228">
        <v>0</v>
      </c>
      <c r="BB84" s="228">
        <v>0</v>
      </c>
      <c r="BC84" s="228">
        <v>-5000</v>
      </c>
      <c r="BD84" s="228">
        <v>0</v>
      </c>
      <c r="BE84" s="228">
        <v>0</v>
      </c>
      <c r="BF84" s="228">
        <v>0</v>
      </c>
      <c r="BG84" s="228">
        <v>0</v>
      </c>
      <c r="BH84" s="228">
        <v>-5000</v>
      </c>
      <c r="BI84" s="228">
        <v>0</v>
      </c>
      <c r="BJ84" s="228">
        <v>0</v>
      </c>
      <c r="BK84" s="228">
        <v>0</v>
      </c>
      <c r="BL84" s="228">
        <v>-5000</v>
      </c>
      <c r="BM84" s="228">
        <v>0</v>
      </c>
      <c r="BN84" s="228">
        <v>0</v>
      </c>
      <c r="BO84" s="228">
        <v>0</v>
      </c>
      <c r="BP84" s="228">
        <v>0</v>
      </c>
      <c r="BQ84" s="228">
        <v>0</v>
      </c>
      <c r="BR84" s="228">
        <v>0</v>
      </c>
      <c r="BS84" s="228">
        <v>0</v>
      </c>
      <c r="BT84" s="228">
        <v>0</v>
      </c>
      <c r="BU84" s="228">
        <v>0</v>
      </c>
    </row>
    <row r="85" spans="1:73" ht="17.25" customHeight="1" outlineLevel="1">
      <c r="A85" s="132"/>
      <c r="B85" s="132"/>
      <c r="C85" s="447" t="s">
        <v>617</v>
      </c>
      <c r="D85" s="132"/>
      <c r="E85" s="132"/>
      <c r="F85" s="132"/>
      <c r="G85" s="132"/>
      <c r="H85" s="132"/>
      <c r="I85" s="90">
        <v>0</v>
      </c>
      <c r="J85" s="228">
        <v>0</v>
      </c>
      <c r="K85" s="228">
        <v>0</v>
      </c>
      <c r="L85" s="228">
        <v>1225.7594020207616</v>
      </c>
      <c r="M85" s="228">
        <v>-1225.7594020207616</v>
      </c>
      <c r="N85" s="228">
        <v>0</v>
      </c>
      <c r="O85" s="228">
        <v>0</v>
      </c>
      <c r="P85" s="228">
        <v>0</v>
      </c>
      <c r="Q85" s="228">
        <v>0</v>
      </c>
      <c r="R85" s="228">
        <v>0</v>
      </c>
      <c r="S85" s="228">
        <v>0</v>
      </c>
      <c r="T85" s="228">
        <v>0</v>
      </c>
      <c r="U85" s="228">
        <v>0</v>
      </c>
      <c r="V85" s="228">
        <v>0</v>
      </c>
      <c r="W85" s="228">
        <v>0</v>
      </c>
      <c r="X85" s="228">
        <v>0</v>
      </c>
      <c r="Y85" s="228">
        <v>0</v>
      </c>
      <c r="Z85" s="228">
        <v>0</v>
      </c>
      <c r="AA85" s="228">
        <v>0</v>
      </c>
      <c r="AB85" s="228">
        <v>0</v>
      </c>
      <c r="AC85" s="228">
        <v>0</v>
      </c>
      <c r="AD85" s="228">
        <v>0</v>
      </c>
      <c r="AE85" s="228">
        <v>0</v>
      </c>
      <c r="AF85" s="228">
        <v>0</v>
      </c>
      <c r="AG85" s="228">
        <v>0</v>
      </c>
      <c r="AH85" s="228">
        <v>0</v>
      </c>
      <c r="AI85" s="228">
        <v>0</v>
      </c>
      <c r="AJ85" s="228">
        <v>0</v>
      </c>
      <c r="AK85" s="228">
        <v>0</v>
      </c>
      <c r="AL85" s="228">
        <v>0</v>
      </c>
      <c r="AM85" s="228">
        <v>0</v>
      </c>
      <c r="AN85" s="228">
        <v>0</v>
      </c>
      <c r="AO85" s="228">
        <v>0</v>
      </c>
      <c r="AP85" s="228">
        <v>0</v>
      </c>
      <c r="AQ85" s="228">
        <v>0</v>
      </c>
      <c r="AR85" s="228">
        <v>0</v>
      </c>
      <c r="AS85" s="228">
        <v>0</v>
      </c>
      <c r="AT85" s="228">
        <v>0</v>
      </c>
      <c r="AU85" s="228">
        <v>0</v>
      </c>
      <c r="AV85" s="228">
        <v>0</v>
      </c>
      <c r="AW85" s="228">
        <v>0</v>
      </c>
      <c r="AX85" s="228">
        <v>0</v>
      </c>
      <c r="AY85" s="228">
        <v>0</v>
      </c>
      <c r="AZ85" s="228">
        <v>0</v>
      </c>
      <c r="BA85" s="228">
        <v>0</v>
      </c>
      <c r="BB85" s="228">
        <v>0</v>
      </c>
      <c r="BC85" s="228">
        <v>0</v>
      </c>
      <c r="BD85" s="228">
        <v>0</v>
      </c>
      <c r="BE85" s="228">
        <v>0</v>
      </c>
      <c r="BF85" s="228">
        <v>0</v>
      </c>
      <c r="BG85" s="228">
        <v>0</v>
      </c>
      <c r="BH85" s="228">
        <v>0</v>
      </c>
      <c r="BI85" s="228">
        <v>0</v>
      </c>
      <c r="BJ85" s="228">
        <v>0</v>
      </c>
      <c r="BK85" s="228">
        <v>0</v>
      </c>
      <c r="BL85" s="228">
        <v>0</v>
      </c>
      <c r="BM85" s="228">
        <v>0</v>
      </c>
      <c r="BN85" s="228">
        <v>0</v>
      </c>
      <c r="BO85" s="228">
        <v>0</v>
      </c>
      <c r="BP85" s="228">
        <v>0</v>
      </c>
      <c r="BQ85" s="228">
        <v>0</v>
      </c>
      <c r="BR85" s="228">
        <v>0</v>
      </c>
      <c r="BS85" s="228">
        <v>0</v>
      </c>
      <c r="BT85" s="228">
        <v>0</v>
      </c>
      <c r="BU85" s="228">
        <v>0</v>
      </c>
    </row>
    <row r="86" spans="1:73" ht="17.25" customHeight="1" outlineLevel="1">
      <c r="A86" s="132"/>
      <c r="B86" s="132"/>
      <c r="C86" s="146" t="s">
        <v>618</v>
      </c>
      <c r="D86" s="145"/>
      <c r="E86" s="145"/>
      <c r="F86" s="145"/>
      <c r="G86" s="145"/>
      <c r="H86" s="145"/>
      <c r="I86" s="90">
        <v>57131.791318058058</v>
      </c>
      <c r="J86" s="460">
        <v>40932.750321666666</v>
      </c>
      <c r="K86" s="460">
        <v>8508.599103813538</v>
      </c>
      <c r="L86" s="460">
        <v>20479.409976540555</v>
      </c>
      <c r="M86" s="460">
        <v>53339.240597979238</v>
      </c>
      <c r="N86" s="460">
        <v>23065</v>
      </c>
      <c r="O86" s="460">
        <v>-435</v>
      </c>
      <c r="P86" s="460">
        <v>-435</v>
      </c>
      <c r="Q86" s="460">
        <v>-435</v>
      </c>
      <c r="R86" s="460">
        <v>-435</v>
      </c>
      <c r="S86" s="460">
        <v>-435</v>
      </c>
      <c r="T86" s="460">
        <v>-435</v>
      </c>
      <c r="U86" s="460">
        <v>-435</v>
      </c>
      <c r="V86" s="460">
        <v>-435</v>
      </c>
      <c r="W86" s="460">
        <v>-435</v>
      </c>
      <c r="X86" s="460">
        <v>-5435</v>
      </c>
      <c r="Y86" s="460">
        <v>-435</v>
      </c>
      <c r="Z86" s="460">
        <v>-435</v>
      </c>
      <c r="AA86" s="460">
        <v>-1174.0355153071957</v>
      </c>
      <c r="AB86" s="460">
        <v>-435</v>
      </c>
      <c r="AC86" s="460">
        <v>-10435</v>
      </c>
      <c r="AD86" s="460">
        <v>-1182.3496648544017</v>
      </c>
      <c r="AE86" s="460">
        <v>-435</v>
      </c>
      <c r="AF86" s="460">
        <v>-435</v>
      </c>
      <c r="AG86" s="460">
        <v>-1190.7573485840135</v>
      </c>
      <c r="AH86" s="460">
        <v>-435</v>
      </c>
      <c r="AI86" s="460">
        <v>-10435</v>
      </c>
      <c r="AJ86" s="460">
        <v>-1199.2596187555841</v>
      </c>
      <c r="AK86" s="460">
        <v>-435</v>
      </c>
      <c r="AL86" s="460">
        <v>-435</v>
      </c>
      <c r="AM86" s="460">
        <v>-1207.8575394665841</v>
      </c>
      <c r="AN86" s="460">
        <v>-435</v>
      </c>
      <c r="AO86" s="460">
        <v>-435</v>
      </c>
      <c r="AP86" s="460">
        <v>-1216.552186785583</v>
      </c>
      <c r="AQ86" s="460">
        <v>-15435</v>
      </c>
      <c r="AR86" s="460">
        <v>-435</v>
      </c>
      <c r="AS86" s="460">
        <v>-1225.3446488869208</v>
      </c>
      <c r="AT86" s="460">
        <v>-435</v>
      </c>
      <c r="AU86" s="460">
        <v>-435</v>
      </c>
      <c r="AV86" s="460">
        <v>-1234.2360261868985</v>
      </c>
      <c r="AW86" s="460">
        <v>-435</v>
      </c>
      <c r="AX86" s="460">
        <v>-435</v>
      </c>
      <c r="AY86" s="460">
        <v>-1243.2274314815008</v>
      </c>
      <c r="AZ86" s="460">
        <v>-435</v>
      </c>
      <c r="BA86" s="460">
        <v>-435</v>
      </c>
      <c r="BB86" s="460">
        <v>-1252.319990085668</v>
      </c>
      <c r="BC86" s="460">
        <v>-5435</v>
      </c>
      <c r="BD86" s="460">
        <v>-435</v>
      </c>
      <c r="BE86" s="460">
        <v>-1261.5148399741317</v>
      </c>
      <c r="BF86" s="460">
        <v>-435</v>
      </c>
      <c r="BG86" s="460">
        <v>-435</v>
      </c>
      <c r="BH86" s="460">
        <v>-6270.813131923841</v>
      </c>
      <c r="BI86" s="460">
        <v>-435</v>
      </c>
      <c r="BJ86" s="460">
        <v>-435</v>
      </c>
      <c r="BK86" s="460">
        <v>-1280.2160296579837</v>
      </c>
      <c r="BL86" s="460">
        <v>-5435</v>
      </c>
      <c r="BM86" s="460">
        <v>-435</v>
      </c>
      <c r="BN86" s="460">
        <v>-1289.7247099916362</v>
      </c>
      <c r="BO86" s="460">
        <v>-435</v>
      </c>
      <c r="BP86" s="460">
        <v>0</v>
      </c>
      <c r="BQ86" s="460">
        <v>0</v>
      </c>
      <c r="BR86" s="460">
        <v>0</v>
      </c>
      <c r="BS86" s="460">
        <v>0</v>
      </c>
      <c r="BT86" s="460">
        <v>0</v>
      </c>
      <c r="BU86" s="460">
        <v>0</v>
      </c>
    </row>
    <row r="87" spans="1:73" ht="7.5" customHeight="1" outlineLevel="1">
      <c r="A87" s="132"/>
      <c r="B87" s="132"/>
      <c r="C87" s="132"/>
      <c r="D87" s="132"/>
      <c r="E87" s="132"/>
      <c r="F87" s="132"/>
      <c r="G87" s="132"/>
      <c r="H87" s="132"/>
      <c r="I87" s="100"/>
      <c r="J87" s="364"/>
      <c r="K87" s="364"/>
      <c r="L87" s="364"/>
      <c r="M87" s="364"/>
      <c r="N87" s="364"/>
      <c r="O87" s="364"/>
      <c r="P87" s="364"/>
      <c r="Q87" s="364"/>
      <c r="R87" s="364"/>
      <c r="S87" s="364"/>
      <c r="T87" s="364"/>
      <c r="U87" s="364"/>
      <c r="V87" s="364"/>
      <c r="W87" s="364"/>
      <c r="X87" s="364"/>
      <c r="Y87" s="364"/>
      <c r="Z87" s="364"/>
      <c r="AA87" s="364"/>
      <c r="AB87" s="364"/>
      <c r="AC87" s="364"/>
      <c r="AD87" s="364"/>
      <c r="AE87" s="364"/>
      <c r="AF87" s="364"/>
      <c r="AG87" s="364"/>
      <c r="AH87" s="364"/>
      <c r="AI87" s="364"/>
      <c r="AJ87" s="364"/>
      <c r="AK87" s="364"/>
      <c r="AL87" s="364"/>
      <c r="AM87" s="364"/>
      <c r="AN87" s="364"/>
      <c r="AO87" s="364"/>
      <c r="AP87" s="364"/>
      <c r="AQ87" s="364"/>
      <c r="AR87" s="364"/>
      <c r="AS87" s="364"/>
      <c r="AT87" s="364"/>
      <c r="AU87" s="364"/>
      <c r="AV87" s="364"/>
      <c r="AW87" s="364"/>
      <c r="AX87" s="364"/>
      <c r="AY87" s="364"/>
      <c r="AZ87" s="364"/>
      <c r="BA87" s="364"/>
      <c r="BB87" s="364"/>
      <c r="BC87" s="364"/>
      <c r="BD87" s="364"/>
      <c r="BE87" s="364"/>
      <c r="BF87" s="364"/>
      <c r="BG87" s="364"/>
      <c r="BH87" s="364"/>
      <c r="BI87" s="364"/>
      <c r="BJ87" s="364"/>
      <c r="BK87" s="364"/>
      <c r="BL87" s="364"/>
      <c r="BM87" s="364"/>
      <c r="BN87" s="364"/>
      <c r="BO87" s="364"/>
      <c r="BP87" s="364"/>
      <c r="BQ87" s="364"/>
      <c r="BR87" s="364"/>
      <c r="BS87" s="364"/>
      <c r="BT87" s="364"/>
      <c r="BU87" s="364"/>
    </row>
    <row r="88" spans="1:73" s="199" customFormat="1" ht="15" customHeight="1" outlineLevel="1">
      <c r="A88" s="132"/>
      <c r="B88" s="132"/>
      <c r="C88" s="199" t="s">
        <v>619</v>
      </c>
      <c r="D88" s="132"/>
      <c r="E88" s="132"/>
      <c r="F88" s="132"/>
      <c r="G88" s="132"/>
      <c r="H88" s="132"/>
      <c r="I88" s="151"/>
      <c r="J88" s="195">
        <v>-15000</v>
      </c>
      <c r="K88" s="195">
        <v>0</v>
      </c>
      <c r="L88" s="195">
        <v>0</v>
      </c>
      <c r="M88" s="195">
        <v>23440.66821</v>
      </c>
      <c r="N88" s="195">
        <v>8759.7456099999999</v>
      </c>
      <c r="O88" s="195">
        <v>-17275.567200000001</v>
      </c>
      <c r="P88" s="195">
        <v>8276.4537799999998</v>
      </c>
      <c r="Q88" s="195">
        <v>12773.484829999999</v>
      </c>
      <c r="R88" s="195">
        <v>12199.41834</v>
      </c>
      <c r="S88" s="195">
        <v>8102.41212</v>
      </c>
      <c r="T88" s="195">
        <v>14811.24718</v>
      </c>
      <c r="U88" s="195">
        <v>18955.47208</v>
      </c>
      <c r="V88" s="195">
        <v>5539.0586599999997</v>
      </c>
      <c r="W88" s="195">
        <v>14626.07158</v>
      </c>
      <c r="X88" s="195">
        <v>16201.22279</v>
      </c>
      <c r="Y88" s="195">
        <v>9496.4872300000006</v>
      </c>
      <c r="Z88" s="195">
        <v>13668.395339999999</v>
      </c>
      <c r="AA88" s="195">
        <v>14305.93132</v>
      </c>
      <c r="AB88" s="195">
        <v>4855.67598</v>
      </c>
      <c r="AC88" s="195">
        <v>8147.7361300000002</v>
      </c>
      <c r="AD88" s="195">
        <v>-5338.0964599999998</v>
      </c>
      <c r="AE88" s="195">
        <v>2484.76584</v>
      </c>
      <c r="AF88" s="195">
        <v>28271.542300000001</v>
      </c>
      <c r="AG88" s="195">
        <v>12916.09439</v>
      </c>
      <c r="AH88" s="195">
        <v>4873.2768999999998</v>
      </c>
      <c r="AI88" s="195">
        <v>1667.6638800000001</v>
      </c>
      <c r="AJ88" s="195">
        <v>11706.51089</v>
      </c>
      <c r="AK88" s="195">
        <v>-806.57896000000005</v>
      </c>
      <c r="AL88" s="195">
        <v>13234.16222</v>
      </c>
      <c r="AM88" s="195">
        <v>12981.31402</v>
      </c>
      <c r="AN88" s="195">
        <v>-1049.6153099999999</v>
      </c>
      <c r="AO88" s="195">
        <v>16203.95839</v>
      </c>
      <c r="AP88" s="195">
        <v>14861.20153</v>
      </c>
      <c r="AQ88" s="195">
        <v>-877.30164000000002</v>
      </c>
      <c r="AR88" s="195">
        <v>14986.45901</v>
      </c>
      <c r="AS88" s="195">
        <v>15994.59671</v>
      </c>
      <c r="AT88" s="195">
        <v>4452.8060699999996</v>
      </c>
      <c r="AU88" s="195">
        <v>18959.526259999999</v>
      </c>
      <c r="AV88" s="195">
        <v>17802.56235</v>
      </c>
      <c r="AW88" s="195">
        <v>1682.07924</v>
      </c>
      <c r="AX88" s="195">
        <v>17082.669170000001</v>
      </c>
      <c r="AY88" s="195">
        <v>16264.569589999999</v>
      </c>
      <c r="AZ88" s="195">
        <v>4559.5785599999999</v>
      </c>
      <c r="BA88" s="195">
        <v>19008.008740000001</v>
      </c>
      <c r="BB88" s="195">
        <v>18317.380359999999</v>
      </c>
      <c r="BC88" s="195">
        <v>454.78307999999998</v>
      </c>
      <c r="BD88" s="195">
        <v>23793.628069999999</v>
      </c>
      <c r="BE88" s="195">
        <v>25232.399229999999</v>
      </c>
      <c r="BF88" s="195">
        <v>7452.7613899999997</v>
      </c>
      <c r="BG88" s="195">
        <v>28238.975470000001</v>
      </c>
      <c r="BH88" s="195">
        <v>20058.991999999998</v>
      </c>
      <c r="BI88" s="195">
        <v>9358.2443299999995</v>
      </c>
      <c r="BJ88" s="195">
        <v>30722.481299999999</v>
      </c>
      <c r="BK88" s="195">
        <v>29891.92381</v>
      </c>
      <c r="BL88" s="195">
        <v>6815.8363499999996</v>
      </c>
      <c r="BM88" s="195">
        <v>23958.572359999998</v>
      </c>
      <c r="BN88" s="195">
        <v>24500.937320000001</v>
      </c>
      <c r="BO88" s="195">
        <v>6792.8693300000004</v>
      </c>
      <c r="BP88" s="195">
        <v>0</v>
      </c>
      <c r="BQ88" s="195">
        <v>0</v>
      </c>
      <c r="BR88" s="195">
        <v>0</v>
      </c>
      <c r="BS88" s="195">
        <v>0</v>
      </c>
      <c r="BT88" s="195">
        <v>0</v>
      </c>
      <c r="BU88" s="195">
        <v>0</v>
      </c>
    </row>
    <row r="89" spans="1:73" s="199" customFormat="1" ht="7.5" customHeight="1" outlineLevel="1">
      <c r="A89" s="132"/>
      <c r="B89" s="132"/>
      <c r="C89" s="132"/>
      <c r="D89" s="132"/>
      <c r="E89" s="132"/>
      <c r="F89" s="132"/>
      <c r="G89" s="132"/>
      <c r="H89" s="132"/>
      <c r="I89" s="100"/>
      <c r="J89" s="364"/>
      <c r="K89" s="364"/>
      <c r="L89" s="364"/>
      <c r="M89" s="364"/>
      <c r="N89" s="364"/>
      <c r="O89" s="364"/>
      <c r="P89" s="364"/>
      <c r="Q89" s="364"/>
      <c r="R89" s="364"/>
      <c r="S89" s="364"/>
      <c r="T89" s="364"/>
      <c r="U89" s="364"/>
      <c r="V89" s="364"/>
      <c r="W89" s="364"/>
      <c r="X89" s="364"/>
      <c r="Y89" s="364"/>
      <c r="Z89" s="364"/>
      <c r="AA89" s="364"/>
      <c r="AB89" s="364"/>
      <c r="AC89" s="364"/>
      <c r="AD89" s="364"/>
      <c r="AE89" s="364"/>
      <c r="AF89" s="364"/>
      <c r="AG89" s="364"/>
      <c r="AH89" s="364"/>
      <c r="AI89" s="364"/>
      <c r="AJ89" s="364"/>
      <c r="AK89" s="364"/>
      <c r="AL89" s="364"/>
      <c r="AM89" s="364"/>
      <c r="AN89" s="364"/>
      <c r="AO89" s="364"/>
      <c r="AP89" s="364"/>
      <c r="AQ89" s="364"/>
      <c r="AR89" s="364"/>
      <c r="AS89" s="364"/>
      <c r="AT89" s="364"/>
      <c r="AU89" s="364"/>
      <c r="AV89" s="364"/>
      <c r="AW89" s="364"/>
      <c r="AX89" s="364"/>
      <c r="AY89" s="364"/>
      <c r="AZ89" s="364"/>
      <c r="BA89" s="364"/>
      <c r="BB89" s="364"/>
      <c r="BC89" s="364"/>
      <c r="BD89" s="364"/>
      <c r="BE89" s="364"/>
      <c r="BF89" s="364"/>
      <c r="BG89" s="364"/>
      <c r="BH89" s="364"/>
      <c r="BI89" s="364"/>
      <c r="BJ89" s="364"/>
      <c r="BK89" s="364"/>
      <c r="BL89" s="364"/>
      <c r="BM89" s="364"/>
      <c r="BN89" s="364"/>
      <c r="BO89" s="364"/>
      <c r="BP89" s="364"/>
      <c r="BQ89" s="364"/>
      <c r="BR89" s="364"/>
      <c r="BS89" s="364"/>
      <c r="BT89" s="364"/>
      <c r="BU89" s="364"/>
    </row>
    <row r="90" spans="1:73" s="199" customFormat="1" ht="15" customHeight="1" outlineLevel="1">
      <c r="A90" s="132"/>
      <c r="B90" s="132"/>
      <c r="C90" s="199" t="s">
        <v>459</v>
      </c>
      <c r="D90" s="132"/>
      <c r="E90" s="132"/>
      <c r="F90" s="132"/>
      <c r="G90" s="132"/>
      <c r="H90" s="132"/>
      <c r="I90" s="90">
        <v>-7360</v>
      </c>
      <c r="J90" s="228">
        <v>0</v>
      </c>
      <c r="K90" s="228">
        <v>0</v>
      </c>
      <c r="L90" s="228">
        <v>0</v>
      </c>
      <c r="M90" s="228">
        <v>0</v>
      </c>
      <c r="N90" s="228">
        <v>-1000</v>
      </c>
      <c r="O90" s="228">
        <v>0</v>
      </c>
      <c r="P90" s="228">
        <v>0</v>
      </c>
      <c r="Q90" s="228">
        <v>0</v>
      </c>
      <c r="R90" s="228">
        <v>0</v>
      </c>
      <c r="S90" s="228">
        <v>0</v>
      </c>
      <c r="T90" s="228">
        <v>0</v>
      </c>
      <c r="U90" s="228">
        <v>0</v>
      </c>
      <c r="V90" s="228">
        <v>0</v>
      </c>
      <c r="W90" s="228">
        <v>0</v>
      </c>
      <c r="X90" s="228">
        <v>0</v>
      </c>
      <c r="Y90" s="228">
        <v>0</v>
      </c>
      <c r="Z90" s="228">
        <v>0</v>
      </c>
      <c r="AA90" s="228">
        <v>0</v>
      </c>
      <c r="AB90" s="228">
        <v>0</v>
      </c>
      <c r="AC90" s="228">
        <v>-230</v>
      </c>
      <c r="AD90" s="228">
        <v>0</v>
      </c>
      <c r="AE90" s="228">
        <v>0</v>
      </c>
      <c r="AF90" s="228">
        <v>0</v>
      </c>
      <c r="AG90" s="228">
        <v>0</v>
      </c>
      <c r="AH90" s="228">
        <v>0</v>
      </c>
      <c r="AI90" s="228">
        <v>0</v>
      </c>
      <c r="AJ90" s="228">
        <v>0</v>
      </c>
      <c r="AK90" s="228">
        <v>0</v>
      </c>
      <c r="AL90" s="228">
        <v>0</v>
      </c>
      <c r="AM90" s="228">
        <v>0</v>
      </c>
      <c r="AN90" s="228">
        <v>0</v>
      </c>
      <c r="AO90" s="228">
        <v>0</v>
      </c>
      <c r="AP90" s="228">
        <v>0</v>
      </c>
      <c r="AQ90" s="228">
        <v>0</v>
      </c>
      <c r="AR90" s="228">
        <v>-1630</v>
      </c>
      <c r="AS90" s="228">
        <v>0</v>
      </c>
      <c r="AT90" s="228">
        <v>0</v>
      </c>
      <c r="AU90" s="228">
        <v>0</v>
      </c>
      <c r="AV90" s="228">
        <v>0</v>
      </c>
      <c r="AW90" s="228">
        <v>0</v>
      </c>
      <c r="AX90" s="228">
        <v>0</v>
      </c>
      <c r="AY90" s="228">
        <v>0</v>
      </c>
      <c r="AZ90" s="228">
        <v>0</v>
      </c>
      <c r="BA90" s="228">
        <v>0</v>
      </c>
      <c r="BB90" s="228">
        <v>0</v>
      </c>
      <c r="BC90" s="228">
        <v>0</v>
      </c>
      <c r="BD90" s="228">
        <v>0</v>
      </c>
      <c r="BE90" s="228">
        <v>0</v>
      </c>
      <c r="BF90" s="228">
        <v>-4500</v>
      </c>
      <c r="BG90" s="228">
        <v>0</v>
      </c>
      <c r="BH90" s="228">
        <v>0</v>
      </c>
      <c r="BI90" s="228">
        <v>0</v>
      </c>
      <c r="BJ90" s="228">
        <v>0</v>
      </c>
      <c r="BK90" s="228">
        <v>0</v>
      </c>
      <c r="BL90" s="228">
        <v>0</v>
      </c>
      <c r="BM90" s="228">
        <v>0</v>
      </c>
      <c r="BN90" s="228">
        <v>0</v>
      </c>
      <c r="BO90" s="228">
        <v>0</v>
      </c>
      <c r="BP90" s="228">
        <v>0</v>
      </c>
      <c r="BQ90" s="228">
        <v>0</v>
      </c>
      <c r="BR90" s="228">
        <v>0</v>
      </c>
      <c r="BS90" s="228">
        <v>0</v>
      </c>
      <c r="BT90" s="228">
        <v>0</v>
      </c>
      <c r="BU90" s="228">
        <v>0</v>
      </c>
    </row>
    <row r="91" spans="1:73" s="199" customFormat="1" ht="7.5" customHeight="1" outlineLevel="1">
      <c r="A91" s="132"/>
      <c r="B91" s="132"/>
      <c r="C91" s="132"/>
      <c r="D91" s="132"/>
      <c r="E91" s="132"/>
      <c r="F91" s="132"/>
      <c r="G91" s="132"/>
      <c r="H91" s="132"/>
      <c r="I91" s="100"/>
      <c r="J91" s="364"/>
      <c r="K91" s="364"/>
      <c r="L91" s="364"/>
      <c r="M91" s="364"/>
      <c r="N91" s="364"/>
      <c r="O91" s="364"/>
      <c r="P91" s="364"/>
      <c r="Q91" s="364"/>
      <c r="R91" s="364"/>
      <c r="S91" s="364"/>
      <c r="T91" s="364"/>
      <c r="U91" s="364"/>
      <c r="V91" s="364"/>
      <c r="W91" s="364"/>
      <c r="X91" s="364"/>
      <c r="Y91" s="364"/>
      <c r="Z91" s="364"/>
      <c r="AA91" s="364"/>
      <c r="AB91" s="364"/>
      <c r="AC91" s="364"/>
      <c r="AD91" s="364"/>
      <c r="AE91" s="364"/>
      <c r="AF91" s="364"/>
      <c r="AG91" s="364"/>
      <c r="AH91" s="364"/>
      <c r="AI91" s="364"/>
      <c r="AJ91" s="364"/>
      <c r="AK91" s="364"/>
      <c r="AL91" s="364"/>
      <c r="AM91" s="364"/>
      <c r="AN91" s="364"/>
      <c r="AO91" s="364"/>
      <c r="AP91" s="364"/>
      <c r="AQ91" s="364"/>
      <c r="AR91" s="364"/>
      <c r="AS91" s="364"/>
      <c r="AT91" s="364"/>
      <c r="AU91" s="364"/>
      <c r="AV91" s="364"/>
      <c r="AW91" s="364"/>
      <c r="AX91" s="364"/>
      <c r="AY91" s="364"/>
      <c r="AZ91" s="364"/>
      <c r="BA91" s="364"/>
      <c r="BB91" s="364"/>
      <c r="BC91" s="364"/>
      <c r="BD91" s="364"/>
      <c r="BE91" s="364"/>
      <c r="BF91" s="364"/>
      <c r="BG91" s="364"/>
      <c r="BH91" s="364"/>
      <c r="BI91" s="364"/>
      <c r="BJ91" s="364"/>
      <c r="BK91" s="364"/>
      <c r="BL91" s="364"/>
      <c r="BM91" s="364"/>
      <c r="BN91" s="364"/>
      <c r="BO91" s="364"/>
      <c r="BP91" s="364"/>
      <c r="BQ91" s="364"/>
      <c r="BR91" s="364"/>
      <c r="BS91" s="364"/>
      <c r="BT91" s="364"/>
      <c r="BU91" s="364"/>
    </row>
    <row r="92" spans="1:73" ht="24" customHeight="1" outlineLevel="1">
      <c r="A92" s="132"/>
      <c r="B92" s="132"/>
      <c r="C92" s="142" t="s">
        <v>620</v>
      </c>
      <c r="D92" s="132"/>
      <c r="E92" s="132"/>
      <c r="F92" s="132"/>
      <c r="G92" s="132"/>
      <c r="H92" s="132"/>
      <c r="I92" s="100"/>
      <c r="J92" s="364"/>
      <c r="K92" s="364"/>
      <c r="L92" s="364"/>
      <c r="M92" s="364"/>
      <c r="N92" s="364"/>
      <c r="O92" s="364"/>
      <c r="P92" s="364"/>
      <c r="Q92" s="364"/>
      <c r="R92" s="364"/>
      <c r="S92" s="364"/>
      <c r="T92" s="364"/>
      <c r="U92" s="364"/>
      <c r="V92" s="364"/>
      <c r="W92" s="364"/>
      <c r="X92" s="364"/>
      <c r="Y92" s="364"/>
      <c r="Z92" s="364"/>
      <c r="AA92" s="364"/>
      <c r="AB92" s="364"/>
      <c r="AC92" s="364"/>
      <c r="AD92" s="364"/>
      <c r="AE92" s="364"/>
      <c r="AF92" s="364"/>
      <c r="AG92" s="364"/>
      <c r="AH92" s="364"/>
      <c r="AI92" s="364"/>
      <c r="AJ92" s="364"/>
      <c r="AK92" s="364"/>
      <c r="AL92" s="364"/>
      <c r="AM92" s="364"/>
      <c r="AN92" s="364"/>
      <c r="AO92" s="364"/>
      <c r="AP92" s="364"/>
      <c r="AQ92" s="364"/>
      <c r="AR92" s="364"/>
      <c r="AS92" s="364"/>
      <c r="AT92" s="364"/>
      <c r="AU92" s="364"/>
      <c r="AV92" s="364"/>
      <c r="AW92" s="364"/>
      <c r="AX92" s="364"/>
      <c r="AY92" s="364"/>
      <c r="AZ92" s="364"/>
      <c r="BA92" s="364"/>
      <c r="BB92" s="364"/>
      <c r="BC92" s="364"/>
      <c r="BD92" s="364"/>
      <c r="BE92" s="364"/>
      <c r="BF92" s="364"/>
      <c r="BG92" s="364"/>
      <c r="BH92" s="364"/>
      <c r="BI92" s="364"/>
      <c r="BJ92" s="364"/>
      <c r="BK92" s="364"/>
      <c r="BL92" s="364"/>
      <c r="BM92" s="364"/>
      <c r="BN92" s="364"/>
      <c r="BO92" s="364"/>
      <c r="BP92" s="364"/>
      <c r="BQ92" s="364"/>
      <c r="BR92" s="364"/>
      <c r="BS92" s="364"/>
      <c r="BT92" s="364"/>
      <c r="BU92" s="364"/>
    </row>
    <row r="93" spans="1:73" s="199" customFormat="1" ht="17.25" customHeight="1" outlineLevel="1">
      <c r="A93" s="132"/>
      <c r="B93" s="132"/>
      <c r="C93" s="123" t="s">
        <v>679</v>
      </c>
      <c r="D93" s="132"/>
      <c r="E93" s="132"/>
      <c r="F93" s="132"/>
      <c r="G93" s="132"/>
      <c r="H93" s="132"/>
      <c r="I93" s="110"/>
      <c r="J93" s="365">
        <v>15000</v>
      </c>
      <c r="K93" s="365">
        <v>0</v>
      </c>
      <c r="L93" s="365">
        <v>0</v>
      </c>
      <c r="M93" s="365">
        <v>0</v>
      </c>
      <c r="N93" s="365">
        <v>23440.668000000001</v>
      </c>
      <c r="O93" s="365">
        <v>31200.414000000001</v>
      </c>
      <c r="P93" s="365">
        <v>13924.847</v>
      </c>
      <c r="Q93" s="365">
        <v>22201.300999999999</v>
      </c>
      <c r="R93" s="365">
        <v>34974.786</v>
      </c>
      <c r="S93" s="365">
        <v>47174.203999999998</v>
      </c>
      <c r="T93" s="365">
        <v>55276.616000000002</v>
      </c>
      <c r="U93" s="365">
        <v>70087.862999999998</v>
      </c>
      <c r="V93" s="365">
        <v>89043.335000000006</v>
      </c>
      <c r="W93" s="365">
        <v>94582.394</v>
      </c>
      <c r="X93" s="365">
        <v>109208.466</v>
      </c>
      <c r="Y93" s="365">
        <v>125409.689</v>
      </c>
      <c r="Z93" s="365">
        <v>134906.17600000001</v>
      </c>
      <c r="AA93" s="365">
        <v>148574.571</v>
      </c>
      <c r="AB93" s="365">
        <v>162880.50200000001</v>
      </c>
      <c r="AC93" s="365">
        <v>167736.17800000001</v>
      </c>
      <c r="AD93" s="365">
        <v>175653.91399999999</v>
      </c>
      <c r="AE93" s="365">
        <v>170315.818</v>
      </c>
      <c r="AF93" s="365">
        <v>172800.584</v>
      </c>
      <c r="AG93" s="365">
        <v>201072.12599999999</v>
      </c>
      <c r="AH93" s="365">
        <v>213988.22</v>
      </c>
      <c r="AI93" s="365">
        <v>218861.497</v>
      </c>
      <c r="AJ93" s="365">
        <v>220529.16099999999</v>
      </c>
      <c r="AK93" s="365">
        <v>232235.67199999999</v>
      </c>
      <c r="AL93" s="365">
        <v>231429.09299999999</v>
      </c>
      <c r="AM93" s="365">
        <v>244663.255</v>
      </c>
      <c r="AN93" s="365">
        <v>257644.56899999999</v>
      </c>
      <c r="AO93" s="365">
        <v>256594.954</v>
      </c>
      <c r="AP93" s="365">
        <v>272798.91200000001</v>
      </c>
      <c r="AQ93" s="365">
        <v>287660.114</v>
      </c>
      <c r="AR93" s="365">
        <v>286782.81199999998</v>
      </c>
      <c r="AS93" s="365">
        <v>300139.27100000001</v>
      </c>
      <c r="AT93" s="365">
        <v>316133.86800000002</v>
      </c>
      <c r="AU93" s="365">
        <v>320586.674</v>
      </c>
      <c r="AV93" s="365">
        <v>339546.2</v>
      </c>
      <c r="AW93" s="365">
        <v>357348.76199999999</v>
      </c>
      <c r="AX93" s="365">
        <v>359030.84100000001</v>
      </c>
      <c r="AY93" s="365">
        <v>376113.51</v>
      </c>
      <c r="AZ93" s="365">
        <v>392378.08</v>
      </c>
      <c r="BA93" s="365">
        <v>396937.65899999999</v>
      </c>
      <c r="BB93" s="365">
        <v>415945.66800000001</v>
      </c>
      <c r="BC93" s="365">
        <v>434263.04800000001</v>
      </c>
      <c r="BD93" s="365">
        <v>434717.83100000001</v>
      </c>
      <c r="BE93" s="365">
        <v>458511.45899999997</v>
      </c>
      <c r="BF93" s="365">
        <v>483743.85800000001</v>
      </c>
      <c r="BG93" s="365">
        <v>486696.61900000001</v>
      </c>
      <c r="BH93" s="365">
        <v>514935.59399999998</v>
      </c>
      <c r="BI93" s="365">
        <v>534994.58600000001</v>
      </c>
      <c r="BJ93" s="365">
        <v>544352.82999999996</v>
      </c>
      <c r="BK93" s="365">
        <v>575075.31099999999</v>
      </c>
      <c r="BL93" s="365">
        <v>604967.23499999999</v>
      </c>
      <c r="BM93" s="365">
        <v>611783.071</v>
      </c>
      <c r="BN93" s="365">
        <v>635741.64300000004</v>
      </c>
      <c r="BO93" s="365">
        <v>660242.57999999996</v>
      </c>
      <c r="BP93" s="365">
        <v>0</v>
      </c>
      <c r="BQ93" s="365">
        <v>0</v>
      </c>
      <c r="BR93" s="365">
        <v>0</v>
      </c>
      <c r="BS93" s="365">
        <v>0</v>
      </c>
      <c r="BT93" s="365">
        <v>0</v>
      </c>
      <c r="BU93" s="365">
        <v>0</v>
      </c>
    </row>
    <row r="94" spans="1:73" ht="15" customHeight="1" outlineLevel="1">
      <c r="A94" s="132"/>
      <c r="B94" s="132"/>
      <c r="C94" s="447" t="s">
        <v>621</v>
      </c>
      <c r="D94" s="132"/>
      <c r="E94" s="132"/>
      <c r="F94" s="132"/>
      <c r="G94" s="132"/>
      <c r="H94" s="132"/>
      <c r="I94" s="90">
        <v>652035.45207</v>
      </c>
      <c r="J94" s="365">
        <v>-15000</v>
      </c>
      <c r="K94" s="365">
        <v>0</v>
      </c>
      <c r="L94" s="365">
        <v>0</v>
      </c>
      <c r="M94" s="365">
        <v>23440.66821</v>
      </c>
      <c r="N94" s="365">
        <v>7759.7456099999999</v>
      </c>
      <c r="O94" s="365">
        <v>-17275.567200000001</v>
      </c>
      <c r="P94" s="365">
        <v>8276.4537799999998</v>
      </c>
      <c r="Q94" s="365">
        <v>12773.484829999999</v>
      </c>
      <c r="R94" s="365">
        <v>12199.41834</v>
      </c>
      <c r="S94" s="365">
        <v>8102.41212</v>
      </c>
      <c r="T94" s="365">
        <v>14811.24718</v>
      </c>
      <c r="U94" s="365">
        <v>18955.47208</v>
      </c>
      <c r="V94" s="365">
        <v>5539.0586599999997</v>
      </c>
      <c r="W94" s="365">
        <v>14626.07158</v>
      </c>
      <c r="X94" s="365">
        <v>16201.22279</v>
      </c>
      <c r="Y94" s="365">
        <v>9496.4872300000006</v>
      </c>
      <c r="Z94" s="365">
        <v>13668.395339999999</v>
      </c>
      <c r="AA94" s="365">
        <v>14305.93132</v>
      </c>
      <c r="AB94" s="365">
        <v>4855.67598</v>
      </c>
      <c r="AC94" s="365">
        <v>7917.7361300000002</v>
      </c>
      <c r="AD94" s="365">
        <v>-5338.0964599999998</v>
      </c>
      <c r="AE94" s="365">
        <v>2484.76584</v>
      </c>
      <c r="AF94" s="365">
        <v>28271.542300000001</v>
      </c>
      <c r="AG94" s="365">
        <v>12916.09439</v>
      </c>
      <c r="AH94" s="365">
        <v>4873.2768999999998</v>
      </c>
      <c r="AI94" s="365">
        <v>1667.6638800000001</v>
      </c>
      <c r="AJ94" s="365">
        <v>11706.51089</v>
      </c>
      <c r="AK94" s="365">
        <v>-806.57896000000005</v>
      </c>
      <c r="AL94" s="365">
        <v>13234.16222</v>
      </c>
      <c r="AM94" s="365">
        <v>12981.31402</v>
      </c>
      <c r="AN94" s="365">
        <v>-1049.6153099999999</v>
      </c>
      <c r="AO94" s="365">
        <v>16203.95839</v>
      </c>
      <c r="AP94" s="365">
        <v>14861.20153</v>
      </c>
      <c r="AQ94" s="365">
        <v>-877.30164000000002</v>
      </c>
      <c r="AR94" s="365">
        <v>13356.45901</v>
      </c>
      <c r="AS94" s="365">
        <v>15994.59671</v>
      </c>
      <c r="AT94" s="365">
        <v>4452.8060699999996</v>
      </c>
      <c r="AU94" s="365">
        <v>18959.526259999999</v>
      </c>
      <c r="AV94" s="365">
        <v>17802.56235</v>
      </c>
      <c r="AW94" s="365">
        <v>1682.07924</v>
      </c>
      <c r="AX94" s="365">
        <v>17082.669170000001</v>
      </c>
      <c r="AY94" s="365">
        <v>16264.569589999999</v>
      </c>
      <c r="AZ94" s="365">
        <v>4559.5785599999999</v>
      </c>
      <c r="BA94" s="365">
        <v>19008.008740000001</v>
      </c>
      <c r="BB94" s="365">
        <v>18317.380359999999</v>
      </c>
      <c r="BC94" s="365">
        <v>454.78307999999998</v>
      </c>
      <c r="BD94" s="365">
        <v>23793.628069999999</v>
      </c>
      <c r="BE94" s="365">
        <v>25232.399229999999</v>
      </c>
      <c r="BF94" s="365">
        <v>2952.7613899999997</v>
      </c>
      <c r="BG94" s="365">
        <v>28238.975470000001</v>
      </c>
      <c r="BH94" s="365">
        <v>20058.991999999998</v>
      </c>
      <c r="BI94" s="365">
        <v>9358.2443299999995</v>
      </c>
      <c r="BJ94" s="365">
        <v>30722.481299999999</v>
      </c>
      <c r="BK94" s="365">
        <v>29891.92381</v>
      </c>
      <c r="BL94" s="365">
        <v>6815.8363499999996</v>
      </c>
      <c r="BM94" s="365">
        <v>23958.572359999998</v>
      </c>
      <c r="BN94" s="365">
        <v>24500.937320000001</v>
      </c>
      <c r="BO94" s="365">
        <v>6792.8693300000004</v>
      </c>
      <c r="BP94" s="365">
        <v>0</v>
      </c>
      <c r="BQ94" s="365">
        <v>0</v>
      </c>
      <c r="BR94" s="365">
        <v>0</v>
      </c>
      <c r="BS94" s="365">
        <v>0</v>
      </c>
      <c r="BT94" s="365">
        <v>0</v>
      </c>
      <c r="BU94" s="365">
        <v>0</v>
      </c>
    </row>
    <row r="95" spans="1:73" ht="15" customHeight="1" outlineLevel="1" thickBot="1">
      <c r="A95" s="132"/>
      <c r="B95" s="132"/>
      <c r="C95" s="199" t="s">
        <v>680</v>
      </c>
      <c r="D95" s="132"/>
      <c r="E95" s="132"/>
      <c r="F95" s="132"/>
      <c r="G95" s="132"/>
      <c r="H95" s="132"/>
      <c r="I95" s="155">
        <v>15000</v>
      </c>
      <c r="J95" s="358">
        <v>0</v>
      </c>
      <c r="K95" s="358">
        <v>0</v>
      </c>
      <c r="L95" s="358">
        <v>0</v>
      </c>
      <c r="M95" s="358">
        <v>23440.668000000001</v>
      </c>
      <c r="N95" s="358">
        <v>31200.414000000001</v>
      </c>
      <c r="O95" s="358">
        <v>13924.847</v>
      </c>
      <c r="P95" s="358">
        <v>22201.300999999999</v>
      </c>
      <c r="Q95" s="358">
        <v>34974.786</v>
      </c>
      <c r="R95" s="358">
        <v>47174.203999999998</v>
      </c>
      <c r="S95" s="358">
        <v>55276.616000000002</v>
      </c>
      <c r="T95" s="358">
        <v>70087.862999999998</v>
      </c>
      <c r="U95" s="358">
        <v>89043.335000000006</v>
      </c>
      <c r="V95" s="358">
        <v>94582.394</v>
      </c>
      <c r="W95" s="358">
        <v>109208.466</v>
      </c>
      <c r="X95" s="358">
        <v>125409.689</v>
      </c>
      <c r="Y95" s="358">
        <v>134906.17600000001</v>
      </c>
      <c r="Z95" s="358">
        <v>148574.571</v>
      </c>
      <c r="AA95" s="358">
        <v>162880.50200000001</v>
      </c>
      <c r="AB95" s="358">
        <v>167736.17800000001</v>
      </c>
      <c r="AC95" s="358">
        <v>175653.91399999999</v>
      </c>
      <c r="AD95" s="358">
        <v>170315.818</v>
      </c>
      <c r="AE95" s="358">
        <v>172800.584</v>
      </c>
      <c r="AF95" s="358">
        <v>201072.12599999999</v>
      </c>
      <c r="AG95" s="358">
        <v>213988.22</v>
      </c>
      <c r="AH95" s="358">
        <v>218861.497</v>
      </c>
      <c r="AI95" s="358">
        <v>220529.16099999999</v>
      </c>
      <c r="AJ95" s="358">
        <v>232235.67199999999</v>
      </c>
      <c r="AK95" s="358">
        <v>231429.09299999999</v>
      </c>
      <c r="AL95" s="358">
        <v>244663.255</v>
      </c>
      <c r="AM95" s="358">
        <v>257644.56899999999</v>
      </c>
      <c r="AN95" s="358">
        <v>256594.954</v>
      </c>
      <c r="AO95" s="358">
        <v>272798.91200000001</v>
      </c>
      <c r="AP95" s="358">
        <v>287660.114</v>
      </c>
      <c r="AQ95" s="358">
        <v>286782.81199999998</v>
      </c>
      <c r="AR95" s="358">
        <v>300139.27100000001</v>
      </c>
      <c r="AS95" s="358">
        <v>316133.86800000002</v>
      </c>
      <c r="AT95" s="358">
        <v>320586.674</v>
      </c>
      <c r="AU95" s="358">
        <v>339546.2</v>
      </c>
      <c r="AV95" s="358">
        <v>357348.76199999999</v>
      </c>
      <c r="AW95" s="358">
        <v>359030.84100000001</v>
      </c>
      <c r="AX95" s="358">
        <v>376113.51</v>
      </c>
      <c r="AY95" s="358">
        <v>392378.08</v>
      </c>
      <c r="AZ95" s="358">
        <v>396937.65899999999</v>
      </c>
      <c r="BA95" s="358">
        <v>415945.66800000001</v>
      </c>
      <c r="BB95" s="358">
        <v>434263.04800000001</v>
      </c>
      <c r="BC95" s="358">
        <v>434717.83100000001</v>
      </c>
      <c r="BD95" s="358">
        <v>458511.45899999997</v>
      </c>
      <c r="BE95" s="358">
        <v>483743.85800000001</v>
      </c>
      <c r="BF95" s="358">
        <v>486696.61900000001</v>
      </c>
      <c r="BG95" s="358">
        <v>514935.59399999998</v>
      </c>
      <c r="BH95" s="358">
        <v>534994.58600000001</v>
      </c>
      <c r="BI95" s="358">
        <v>544352.82999999996</v>
      </c>
      <c r="BJ95" s="358">
        <v>575075.31099999999</v>
      </c>
      <c r="BK95" s="358">
        <v>604967.23499999999</v>
      </c>
      <c r="BL95" s="358">
        <v>611783.071</v>
      </c>
      <c r="BM95" s="358">
        <v>635741.64300000004</v>
      </c>
      <c r="BN95" s="358">
        <v>660242.57999999996</v>
      </c>
      <c r="BO95" s="358">
        <v>667035.44900000002</v>
      </c>
      <c r="BP95" s="358">
        <v>0</v>
      </c>
      <c r="BQ95" s="358">
        <v>0</v>
      </c>
      <c r="BR95" s="358">
        <v>0</v>
      </c>
      <c r="BS95" s="358">
        <v>0</v>
      </c>
      <c r="BT95" s="358">
        <v>0</v>
      </c>
      <c r="BU95" s="358">
        <v>0</v>
      </c>
    </row>
    <row r="96" spans="1:73" ht="15" customHeight="1" outlineLevel="1" thickTop="1">
      <c r="A96" s="132"/>
      <c r="B96" s="132"/>
      <c r="C96" s="447" t="s">
        <v>681</v>
      </c>
      <c r="D96" s="132"/>
      <c r="E96" s="132"/>
      <c r="F96" s="132"/>
      <c r="G96" s="132"/>
      <c r="H96" s="132"/>
      <c r="I96" s="48">
        <v>0</v>
      </c>
      <c r="J96" s="22">
        <v>0</v>
      </c>
      <c r="K96" s="22">
        <v>0</v>
      </c>
      <c r="L96" s="22">
        <v>0</v>
      </c>
      <c r="M96" s="22">
        <v>0</v>
      </c>
      <c r="N96" s="22">
        <v>0</v>
      </c>
      <c r="O96" s="22">
        <v>0</v>
      </c>
      <c r="P96" s="22">
        <v>0</v>
      </c>
      <c r="Q96" s="22">
        <v>0</v>
      </c>
      <c r="R96" s="22">
        <v>0</v>
      </c>
      <c r="S96" s="22">
        <v>0</v>
      </c>
      <c r="T96" s="22">
        <v>0</v>
      </c>
      <c r="U96" s="22">
        <v>0</v>
      </c>
      <c r="V96" s="22">
        <v>0</v>
      </c>
      <c r="W96" s="22">
        <v>0</v>
      </c>
      <c r="X96" s="22">
        <v>0</v>
      </c>
      <c r="Y96" s="22">
        <v>0</v>
      </c>
      <c r="Z96" s="22">
        <v>0</v>
      </c>
      <c r="AA96" s="22">
        <v>0</v>
      </c>
      <c r="AB96" s="22">
        <v>0</v>
      </c>
      <c r="AC96" s="22">
        <v>0</v>
      </c>
      <c r="AD96" s="22">
        <v>0</v>
      </c>
      <c r="AE96" s="22">
        <v>0</v>
      </c>
      <c r="AF96" s="22">
        <v>0</v>
      </c>
      <c r="AG96" s="22">
        <v>0</v>
      </c>
      <c r="AH96" s="22">
        <v>0</v>
      </c>
      <c r="AI96" s="22">
        <v>0</v>
      </c>
      <c r="AJ96" s="22">
        <v>0</v>
      </c>
      <c r="AK96" s="22">
        <v>0</v>
      </c>
      <c r="AL96" s="22">
        <v>0</v>
      </c>
      <c r="AM96" s="22">
        <v>0</v>
      </c>
      <c r="AN96" s="22">
        <v>0</v>
      </c>
      <c r="AO96" s="22">
        <v>0</v>
      </c>
      <c r="AP96" s="22">
        <v>0</v>
      </c>
      <c r="AQ96" s="22">
        <v>0</v>
      </c>
      <c r="AR96" s="22">
        <v>0</v>
      </c>
      <c r="AS96" s="22">
        <v>0</v>
      </c>
      <c r="AT96" s="22">
        <v>0</v>
      </c>
      <c r="AU96" s="22">
        <v>0</v>
      </c>
      <c r="AV96" s="22">
        <v>0</v>
      </c>
      <c r="AW96" s="22">
        <v>0</v>
      </c>
      <c r="AX96" s="22">
        <v>0</v>
      </c>
      <c r="AY96" s="22">
        <v>0</v>
      </c>
      <c r="AZ96" s="22">
        <v>0</v>
      </c>
      <c r="BA96" s="22">
        <v>0</v>
      </c>
      <c r="BB96" s="22">
        <v>0</v>
      </c>
      <c r="BC96" s="22">
        <v>0</v>
      </c>
      <c r="BD96" s="22">
        <v>0</v>
      </c>
      <c r="BE96" s="22">
        <v>0</v>
      </c>
      <c r="BF96" s="22">
        <v>0</v>
      </c>
      <c r="BG96" s="22">
        <v>0</v>
      </c>
      <c r="BH96" s="22">
        <v>0</v>
      </c>
      <c r="BI96" s="22">
        <v>0</v>
      </c>
      <c r="BJ96" s="22">
        <v>0</v>
      </c>
      <c r="BK96" s="22">
        <v>0</v>
      </c>
      <c r="BL96" s="22">
        <v>0</v>
      </c>
      <c r="BM96" s="22">
        <v>0</v>
      </c>
      <c r="BN96" s="22">
        <v>0</v>
      </c>
      <c r="BO96" s="22">
        <v>0</v>
      </c>
      <c r="BP96" s="22">
        <v>0</v>
      </c>
      <c r="BQ96" s="22">
        <v>0</v>
      </c>
      <c r="BR96" s="22">
        <v>0</v>
      </c>
      <c r="BS96" s="22">
        <v>0</v>
      </c>
      <c r="BT96" s="22">
        <v>0</v>
      </c>
      <c r="BU96" s="22">
        <v>0</v>
      </c>
    </row>
    <row r="97" spans="1:73" ht="15" customHeight="1" outlineLevel="1">
      <c r="A97" s="132"/>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2"/>
      <c r="BR97" s="132"/>
      <c r="BS97" s="132"/>
      <c r="BT97" s="132"/>
      <c r="BU97" s="132"/>
    </row>
    <row r="98" spans="1:73" ht="21.75" customHeight="1" thickBot="1">
      <c r="A98" s="158"/>
      <c r="B98" s="158"/>
      <c r="C98" s="158" t="s">
        <v>165</v>
      </c>
      <c r="D98" s="391" t="s">
        <v>809</v>
      </c>
      <c r="E98" s="158"/>
      <c r="F98" s="158"/>
      <c r="G98" s="158"/>
      <c r="H98" s="158"/>
      <c r="I98" s="158"/>
      <c r="J98" s="158"/>
      <c r="K98" s="158"/>
      <c r="L98" s="158"/>
      <c r="M98" s="158"/>
      <c r="N98" s="158"/>
      <c r="O98" s="158"/>
      <c r="P98" s="158"/>
      <c r="Q98" s="158"/>
      <c r="R98" s="158"/>
      <c r="S98" s="158"/>
      <c r="T98" s="158"/>
      <c r="U98" s="158"/>
      <c r="V98" s="158"/>
      <c r="W98" s="158"/>
      <c r="X98" s="158"/>
      <c r="Y98" s="158"/>
      <c r="Z98" s="158"/>
      <c r="AA98" s="158"/>
      <c r="AB98" s="158"/>
      <c r="AC98" s="158"/>
      <c r="AD98" s="158"/>
      <c r="AE98" s="158"/>
      <c r="AF98" s="158"/>
      <c r="AG98" s="158"/>
      <c r="AH98" s="158"/>
      <c r="AI98" s="158"/>
      <c r="AJ98" s="158"/>
      <c r="AK98" s="158"/>
      <c r="AL98" s="158"/>
      <c r="AM98" s="158"/>
      <c r="AN98" s="158"/>
      <c r="AO98" s="158"/>
      <c r="AP98" s="158"/>
      <c r="AQ98" s="158"/>
      <c r="AR98" s="158"/>
      <c r="AS98" s="158"/>
      <c r="AT98" s="158"/>
      <c r="AU98" s="158"/>
      <c r="AV98" s="158"/>
      <c r="AW98" s="158"/>
      <c r="AX98" s="158"/>
      <c r="AY98" s="158"/>
      <c r="AZ98" s="158"/>
      <c r="BA98" s="158"/>
      <c r="BB98" s="158"/>
      <c r="BC98" s="158"/>
      <c r="BD98" s="158"/>
      <c r="BE98" s="158"/>
      <c r="BF98" s="158"/>
      <c r="BG98" s="158"/>
      <c r="BH98" s="158"/>
      <c r="BI98" s="158"/>
      <c r="BJ98" s="158"/>
      <c r="BK98" s="158"/>
      <c r="BL98" s="158"/>
      <c r="BM98" s="158"/>
      <c r="BN98" s="158"/>
      <c r="BO98" s="158"/>
      <c r="BP98" s="158"/>
      <c r="BQ98" s="158"/>
      <c r="BR98" s="158"/>
      <c r="BS98" s="158"/>
      <c r="BT98" s="158"/>
      <c r="BU98" s="158"/>
    </row>
    <row r="99" spans="1:73" ht="23.25" customHeight="1" outlineLevel="1" thickBot="1">
      <c r="A99" s="132"/>
      <c r="B99" s="132"/>
      <c r="C99" s="142" t="s">
        <v>610</v>
      </c>
      <c r="D99" s="132"/>
      <c r="E99" s="132"/>
      <c r="F99" s="132"/>
      <c r="G99" s="132"/>
      <c r="H99" s="132"/>
      <c r="I99" s="158"/>
      <c r="J99" s="158"/>
      <c r="K99" s="158"/>
      <c r="L99" s="158"/>
      <c r="M99" s="158"/>
      <c r="N99" s="158"/>
      <c r="O99" s="158"/>
      <c r="P99" s="158"/>
      <c r="Q99" s="158"/>
      <c r="R99" s="158"/>
      <c r="S99" s="158"/>
      <c r="T99" s="158"/>
      <c r="U99" s="158"/>
      <c r="V99" s="158"/>
      <c r="W99" s="158"/>
      <c r="X99" s="158"/>
      <c r="Y99" s="158"/>
      <c r="Z99" s="158"/>
      <c r="AA99" s="158"/>
      <c r="AB99" s="158"/>
      <c r="AC99" s="158"/>
      <c r="AD99" s="158"/>
      <c r="AE99" s="158"/>
      <c r="AF99" s="158"/>
      <c r="AG99" s="158"/>
      <c r="AH99" s="158"/>
      <c r="AI99" s="158"/>
      <c r="AJ99" s="158"/>
      <c r="AK99" s="158"/>
      <c r="AL99" s="158"/>
      <c r="AM99" s="158"/>
      <c r="AN99" s="158"/>
      <c r="AO99" s="158"/>
      <c r="AP99" s="158"/>
      <c r="AQ99" s="158"/>
      <c r="AR99" s="158"/>
      <c r="AS99" s="158"/>
      <c r="AT99" s="158"/>
      <c r="AU99" s="158"/>
      <c r="AV99" s="158"/>
      <c r="AW99" s="158"/>
      <c r="AX99" s="158"/>
      <c r="AY99" s="158"/>
      <c r="AZ99" s="158"/>
      <c r="BA99" s="158"/>
      <c r="BB99" s="158"/>
      <c r="BC99" s="158"/>
      <c r="BD99" s="158"/>
      <c r="BE99" s="158"/>
      <c r="BF99" s="158"/>
      <c r="BG99" s="158"/>
      <c r="BH99" s="158"/>
      <c r="BI99" s="158"/>
      <c r="BJ99" s="158"/>
      <c r="BK99" s="158"/>
      <c r="BL99" s="158"/>
      <c r="BM99" s="158"/>
      <c r="BN99" s="158"/>
      <c r="BO99" s="158"/>
      <c r="BP99" s="158"/>
      <c r="BQ99" s="158"/>
      <c r="BR99" s="158"/>
      <c r="BS99" s="158"/>
      <c r="BT99" s="158"/>
      <c r="BU99" s="158"/>
    </row>
    <row r="100" spans="1:73" ht="17.25" customHeight="1" outlineLevel="1">
      <c r="A100" s="132"/>
      <c r="B100" s="132"/>
      <c r="C100" s="3" t="s">
        <v>611</v>
      </c>
      <c r="D100" s="132"/>
      <c r="E100" s="132"/>
      <c r="F100" s="132"/>
      <c r="G100" s="132"/>
      <c r="H100" s="132"/>
      <c r="I100" s="159">
        <v>80800</v>
      </c>
      <c r="J100" s="461">
        <v>110253.33333333334</v>
      </c>
      <c r="K100" s="461">
        <v>117131.66666666667</v>
      </c>
      <c r="L100" s="461">
        <v>124312.08333333334</v>
      </c>
      <c r="M100" s="461">
        <v>139200.83333333331</v>
      </c>
      <c r="N100" s="461">
        <v>139506.25</v>
      </c>
      <c r="O100" s="461">
        <v>146645</v>
      </c>
      <c r="P100" s="461">
        <v>146758.75</v>
      </c>
      <c r="Q100" s="461">
        <v>143872.5</v>
      </c>
      <c r="R100" s="461">
        <v>140986.25</v>
      </c>
      <c r="S100" s="461">
        <v>138100</v>
      </c>
      <c r="T100" s="461">
        <v>136672.08333333331</v>
      </c>
      <c r="U100" s="461">
        <v>133744.16666666669</v>
      </c>
      <c r="V100" s="461">
        <v>130816.25</v>
      </c>
      <c r="W100" s="461">
        <v>132350.83333333334</v>
      </c>
      <c r="X100" s="461">
        <v>129385.41666666669</v>
      </c>
      <c r="Y100" s="461">
        <v>126420.00000000001</v>
      </c>
      <c r="Z100" s="461">
        <v>123454.58333333334</v>
      </c>
      <c r="AA100" s="461">
        <v>120489.16666666667</v>
      </c>
      <c r="AB100" s="461">
        <v>117523.75</v>
      </c>
      <c r="AC100" s="461">
        <v>114558.33333333333</v>
      </c>
      <c r="AD100" s="461">
        <v>128877.36111111109</v>
      </c>
      <c r="AE100" s="461">
        <v>125596.38888888888</v>
      </c>
      <c r="AF100" s="461">
        <v>122315.41666666664</v>
      </c>
      <c r="AG100" s="461">
        <v>119034.44444444441</v>
      </c>
      <c r="AH100" s="461">
        <v>115753.47222222219</v>
      </c>
      <c r="AI100" s="461">
        <v>112472.49999999997</v>
      </c>
      <c r="AJ100" s="461">
        <v>109191.52777777774</v>
      </c>
      <c r="AK100" s="461">
        <v>105910.5555555555</v>
      </c>
      <c r="AL100" s="461">
        <v>102629.58333333328</v>
      </c>
      <c r="AM100" s="461">
        <v>99348.611111111066</v>
      </c>
      <c r="AN100" s="461">
        <v>99013.472222222161</v>
      </c>
      <c r="AO100" s="461">
        <v>95678.333333333285</v>
      </c>
      <c r="AP100" s="461">
        <v>92343.19444444438</v>
      </c>
      <c r="AQ100" s="461">
        <v>89008.055555555504</v>
      </c>
      <c r="AR100" s="461">
        <v>85672.916666666599</v>
      </c>
      <c r="AS100" s="461">
        <v>82337.777777777723</v>
      </c>
      <c r="AT100" s="461">
        <v>79044.305555555489</v>
      </c>
      <c r="AU100" s="461">
        <v>75750.83333333327</v>
      </c>
      <c r="AV100" s="461">
        <v>72457.361111111037</v>
      </c>
      <c r="AW100" s="461">
        <v>69163.888888888818</v>
      </c>
      <c r="AX100" s="461">
        <v>68870.416666666599</v>
      </c>
      <c r="AY100" s="461">
        <v>65576.94444444438</v>
      </c>
      <c r="AZ100" s="461">
        <v>62283.472222222154</v>
      </c>
      <c r="BA100" s="461">
        <v>58989.999999999927</v>
      </c>
      <c r="BB100" s="461">
        <v>55696.527777777708</v>
      </c>
      <c r="BC100" s="461">
        <v>52403.055555555489</v>
      </c>
      <c r="BD100" s="461">
        <v>49151.249999999927</v>
      </c>
      <c r="BE100" s="461">
        <v>46749.44444444438</v>
      </c>
      <c r="BF100" s="461">
        <v>44522.638888888818</v>
      </c>
      <c r="BG100" s="461">
        <v>42295.833333333263</v>
      </c>
      <c r="BH100" s="461">
        <v>40266.94444444438</v>
      </c>
      <c r="BI100" s="461">
        <v>38238.055555555489</v>
      </c>
      <c r="BJ100" s="461">
        <v>36209.166666666599</v>
      </c>
      <c r="BK100" s="461">
        <v>34180.277777777708</v>
      </c>
      <c r="BL100" s="461">
        <v>32151.388888888821</v>
      </c>
      <c r="BM100" s="461">
        <v>30122.499999999935</v>
      </c>
      <c r="BN100" s="461">
        <v>28149.166666666599</v>
      </c>
      <c r="BO100" s="461">
        <v>26175.833333333263</v>
      </c>
      <c r="BP100" s="461">
        <v>0</v>
      </c>
      <c r="BQ100" s="461">
        <v>0</v>
      </c>
      <c r="BR100" s="461">
        <v>0</v>
      </c>
      <c r="BS100" s="461">
        <v>0</v>
      </c>
      <c r="BT100" s="461">
        <v>0</v>
      </c>
      <c r="BU100" s="461">
        <v>0</v>
      </c>
    </row>
    <row r="101" spans="1:73" s="139" customFormat="1" ht="17.25" customHeight="1" outlineLevel="1">
      <c r="A101" s="132"/>
      <c r="B101" s="132"/>
      <c r="C101" s="41" t="s">
        <v>415</v>
      </c>
      <c r="D101" s="132"/>
      <c r="E101" s="132"/>
      <c r="F101" s="132"/>
      <c r="G101" s="132"/>
      <c r="H101" s="132"/>
      <c r="I101" s="155">
        <v>32450</v>
      </c>
      <c r="J101" s="364">
        <v>61470</v>
      </c>
      <c r="K101" s="364">
        <v>60490</v>
      </c>
      <c r="L101" s="364">
        <v>68812.083333333328</v>
      </c>
      <c r="M101" s="364">
        <v>67634.166666666657</v>
      </c>
      <c r="N101" s="364">
        <v>66456.249999999985</v>
      </c>
      <c r="O101" s="364">
        <v>75111.666666666657</v>
      </c>
      <c r="P101" s="364">
        <v>73767.083333333328</v>
      </c>
      <c r="Q101" s="364">
        <v>72422.5</v>
      </c>
      <c r="R101" s="364">
        <v>71077.916666666672</v>
      </c>
      <c r="S101" s="364">
        <v>69733.333333333343</v>
      </c>
      <c r="T101" s="364">
        <v>68388.750000000015</v>
      </c>
      <c r="U101" s="364">
        <v>67044.166666666686</v>
      </c>
      <c r="V101" s="364">
        <v>65699.583333333358</v>
      </c>
      <c r="W101" s="364">
        <v>64355.000000000022</v>
      </c>
      <c r="X101" s="364">
        <v>63010.416666666686</v>
      </c>
      <c r="Y101" s="364">
        <v>61665.83333333335</v>
      </c>
      <c r="Z101" s="364">
        <v>60321.250000000015</v>
      </c>
      <c r="AA101" s="364">
        <v>58976.666666666679</v>
      </c>
      <c r="AB101" s="364">
        <v>57632.083333333343</v>
      </c>
      <c r="AC101" s="364">
        <v>56287.500000000007</v>
      </c>
      <c r="AD101" s="364">
        <v>54942.916666666672</v>
      </c>
      <c r="AE101" s="364">
        <v>53598.333333333336</v>
      </c>
      <c r="AF101" s="364">
        <v>52253.75</v>
      </c>
      <c r="AG101" s="364">
        <v>50909.166666666664</v>
      </c>
      <c r="AH101" s="364">
        <v>49564.583333333328</v>
      </c>
      <c r="AI101" s="364">
        <v>48219.999999999993</v>
      </c>
      <c r="AJ101" s="364">
        <v>46875.416666666657</v>
      </c>
      <c r="AK101" s="364">
        <v>45530.833333333321</v>
      </c>
      <c r="AL101" s="364">
        <v>44186.249999999985</v>
      </c>
      <c r="AM101" s="364">
        <v>42841.66666666665</v>
      </c>
      <c r="AN101" s="364">
        <v>41497.083333333314</v>
      </c>
      <c r="AO101" s="364">
        <v>40152.499999999978</v>
      </c>
      <c r="AP101" s="364">
        <v>38807.916666666642</v>
      </c>
      <c r="AQ101" s="364">
        <v>37463.333333333307</v>
      </c>
      <c r="AR101" s="364">
        <v>36118.749999999971</v>
      </c>
      <c r="AS101" s="364">
        <v>34774.166666666635</v>
      </c>
      <c r="AT101" s="364">
        <v>33429.583333333299</v>
      </c>
      <c r="AU101" s="364">
        <v>32084.999999999967</v>
      </c>
      <c r="AV101" s="364">
        <v>30740.416666666635</v>
      </c>
      <c r="AW101" s="364">
        <v>29395.833333333303</v>
      </c>
      <c r="AX101" s="364">
        <v>28051.249999999971</v>
      </c>
      <c r="AY101" s="364">
        <v>26706.666666666639</v>
      </c>
      <c r="AZ101" s="364">
        <v>25362.083333333307</v>
      </c>
      <c r="BA101" s="364">
        <v>24017.499999999975</v>
      </c>
      <c r="BB101" s="364">
        <v>22672.916666666642</v>
      </c>
      <c r="BC101" s="364">
        <v>21328.33333333331</v>
      </c>
      <c r="BD101" s="364">
        <v>19983.749999999978</v>
      </c>
      <c r="BE101" s="364">
        <v>18639.166666666646</v>
      </c>
      <c r="BF101" s="364">
        <v>17294.583333333314</v>
      </c>
      <c r="BG101" s="364">
        <v>15949.99999999998</v>
      </c>
      <c r="BH101" s="364">
        <v>14803.333333333314</v>
      </c>
      <c r="BI101" s="364">
        <v>13656.666666666648</v>
      </c>
      <c r="BJ101" s="364">
        <v>12509.999999999982</v>
      </c>
      <c r="BK101" s="364">
        <v>11363.333333333316</v>
      </c>
      <c r="BL101" s="364">
        <v>10216.66666666665</v>
      </c>
      <c r="BM101" s="364">
        <v>9069.9999999999836</v>
      </c>
      <c r="BN101" s="364">
        <v>7923.3333333333176</v>
      </c>
      <c r="BO101" s="364">
        <v>6776.6666666666515</v>
      </c>
      <c r="BP101" s="364">
        <v>0</v>
      </c>
      <c r="BQ101" s="364">
        <v>0</v>
      </c>
      <c r="BR101" s="364">
        <v>0</v>
      </c>
      <c r="BS101" s="364">
        <v>0</v>
      </c>
      <c r="BT101" s="364">
        <v>0</v>
      </c>
      <c r="BU101" s="364">
        <v>0</v>
      </c>
    </row>
    <row r="102" spans="1:73" s="139" customFormat="1" ht="17.25" customHeight="1" outlineLevel="1">
      <c r="A102" s="132"/>
      <c r="B102" s="132"/>
      <c r="C102" s="41" t="s">
        <v>682</v>
      </c>
      <c r="D102" s="132"/>
      <c r="E102" s="132"/>
      <c r="F102" s="132"/>
      <c r="G102" s="132"/>
      <c r="H102" s="132"/>
      <c r="I102" s="155">
        <v>48350</v>
      </c>
      <c r="J102" s="364">
        <v>48783.333333333336</v>
      </c>
      <c r="K102" s="364">
        <v>56641.666666666672</v>
      </c>
      <c r="L102" s="364">
        <v>55500.000000000007</v>
      </c>
      <c r="M102" s="364">
        <v>71566.666666666672</v>
      </c>
      <c r="N102" s="364">
        <v>73050</v>
      </c>
      <c r="O102" s="364">
        <v>71533.333333333328</v>
      </c>
      <c r="P102" s="364">
        <v>72991.666666666657</v>
      </c>
      <c r="Q102" s="364">
        <v>71449.999999999985</v>
      </c>
      <c r="R102" s="364">
        <v>69908.333333333314</v>
      </c>
      <c r="S102" s="364">
        <v>68366.666666666642</v>
      </c>
      <c r="T102" s="364">
        <v>68283.333333333314</v>
      </c>
      <c r="U102" s="364">
        <v>66699.999999999985</v>
      </c>
      <c r="V102" s="364">
        <v>65116.66666666665</v>
      </c>
      <c r="W102" s="364">
        <v>67995.833333333328</v>
      </c>
      <c r="X102" s="364">
        <v>66375</v>
      </c>
      <c r="Y102" s="364">
        <v>64754.166666666664</v>
      </c>
      <c r="Z102" s="364">
        <v>63133.333333333328</v>
      </c>
      <c r="AA102" s="364">
        <v>61512.499999999993</v>
      </c>
      <c r="AB102" s="364">
        <v>59891.666666666657</v>
      </c>
      <c r="AC102" s="364">
        <v>58270.833333333321</v>
      </c>
      <c r="AD102" s="364">
        <v>73934.444444444423</v>
      </c>
      <c r="AE102" s="364">
        <v>71998.055555555533</v>
      </c>
      <c r="AF102" s="364">
        <v>70061.666666666642</v>
      </c>
      <c r="AG102" s="364">
        <v>68125.277777777752</v>
      </c>
      <c r="AH102" s="364">
        <v>66188.888888888861</v>
      </c>
      <c r="AI102" s="364">
        <v>64252.499999999971</v>
      </c>
      <c r="AJ102" s="364">
        <v>62316.11111111108</v>
      </c>
      <c r="AK102" s="364">
        <v>60379.72222222219</v>
      </c>
      <c r="AL102" s="364">
        <v>58443.333333333299</v>
      </c>
      <c r="AM102" s="364">
        <v>56506.944444444409</v>
      </c>
      <c r="AN102" s="364">
        <v>57516.388888888854</v>
      </c>
      <c r="AO102" s="364">
        <v>55525.833333333299</v>
      </c>
      <c r="AP102" s="364">
        <v>53535.277777777745</v>
      </c>
      <c r="AQ102" s="364">
        <v>51544.72222222219</v>
      </c>
      <c r="AR102" s="364">
        <v>49554.166666666635</v>
      </c>
      <c r="AS102" s="364">
        <v>47563.61111111108</v>
      </c>
      <c r="AT102" s="364">
        <v>45614.72222222219</v>
      </c>
      <c r="AU102" s="364">
        <v>43665.833333333299</v>
      </c>
      <c r="AV102" s="364">
        <v>41716.944444444409</v>
      </c>
      <c r="AW102" s="364">
        <v>39768.055555555518</v>
      </c>
      <c r="AX102" s="364">
        <v>40819.166666666628</v>
      </c>
      <c r="AY102" s="364">
        <v>38870.277777777737</v>
      </c>
      <c r="AZ102" s="364">
        <v>36921.388888888847</v>
      </c>
      <c r="BA102" s="364">
        <v>34972.499999999956</v>
      </c>
      <c r="BB102" s="364">
        <v>33023.611111111066</v>
      </c>
      <c r="BC102" s="364">
        <v>31074.722222222175</v>
      </c>
      <c r="BD102" s="364">
        <v>29167.499999999953</v>
      </c>
      <c r="BE102" s="364">
        <v>28110.27777777773</v>
      </c>
      <c r="BF102" s="364">
        <v>27228.055555555507</v>
      </c>
      <c r="BG102" s="364">
        <v>26345.833333333285</v>
      </c>
      <c r="BH102" s="364">
        <v>25463.611111111062</v>
      </c>
      <c r="BI102" s="364">
        <v>24581.38888888884</v>
      </c>
      <c r="BJ102" s="364">
        <v>23699.166666666617</v>
      </c>
      <c r="BK102" s="364">
        <v>22816.944444444394</v>
      </c>
      <c r="BL102" s="364">
        <v>21934.722222222172</v>
      </c>
      <c r="BM102" s="364">
        <v>21052.499999999949</v>
      </c>
      <c r="BN102" s="364">
        <v>20225.833333333281</v>
      </c>
      <c r="BO102" s="364">
        <v>19399.166666666613</v>
      </c>
      <c r="BP102" s="364">
        <v>0</v>
      </c>
      <c r="BQ102" s="364">
        <v>0</v>
      </c>
      <c r="BR102" s="364">
        <v>0</v>
      </c>
      <c r="BS102" s="364">
        <v>0</v>
      </c>
      <c r="BT102" s="364">
        <v>0</v>
      </c>
      <c r="BU102" s="364">
        <v>0</v>
      </c>
    </row>
    <row r="103" spans="1:73" ht="17.25" customHeight="1" outlineLevel="1">
      <c r="A103" s="132"/>
      <c r="B103" s="132"/>
      <c r="C103" s="37"/>
      <c r="D103" s="132"/>
      <c r="E103" s="132"/>
      <c r="F103" s="132"/>
      <c r="G103" s="132"/>
      <c r="H103" s="132"/>
      <c r="I103" s="100"/>
      <c r="J103" s="364"/>
      <c r="K103" s="364"/>
      <c r="L103" s="364"/>
      <c r="M103" s="364"/>
      <c r="N103" s="364"/>
      <c r="O103" s="364"/>
      <c r="P103" s="364"/>
      <c r="Q103" s="364"/>
      <c r="R103" s="364"/>
      <c r="S103" s="364"/>
      <c r="T103" s="364"/>
      <c r="U103" s="364"/>
      <c r="V103" s="364"/>
      <c r="W103" s="364"/>
      <c r="X103" s="364"/>
      <c r="Y103" s="364"/>
      <c r="Z103" s="364"/>
      <c r="AA103" s="364"/>
      <c r="AB103" s="364"/>
      <c r="AC103" s="364"/>
      <c r="AD103" s="364"/>
      <c r="AE103" s="364"/>
      <c r="AF103" s="364"/>
      <c r="AG103" s="364"/>
      <c r="AH103" s="364"/>
      <c r="AI103" s="364"/>
      <c r="AJ103" s="364"/>
      <c r="AK103" s="364"/>
      <c r="AL103" s="364"/>
      <c r="AM103" s="364"/>
      <c r="AN103" s="364"/>
      <c r="AO103" s="364"/>
      <c r="AP103" s="364"/>
      <c r="AQ103" s="364"/>
      <c r="AR103" s="364"/>
      <c r="AS103" s="364"/>
      <c r="AT103" s="364"/>
      <c r="AU103" s="364"/>
      <c r="AV103" s="364"/>
      <c r="AW103" s="364"/>
      <c r="AX103" s="364"/>
      <c r="AY103" s="364"/>
      <c r="AZ103" s="364"/>
      <c r="BA103" s="364"/>
      <c r="BB103" s="364"/>
      <c r="BC103" s="364"/>
      <c r="BD103" s="364"/>
      <c r="BE103" s="364"/>
      <c r="BF103" s="364"/>
      <c r="BG103" s="364"/>
      <c r="BH103" s="364"/>
      <c r="BI103" s="364"/>
      <c r="BJ103" s="364"/>
      <c r="BK103" s="364"/>
      <c r="BL103" s="364"/>
      <c r="BM103" s="364"/>
      <c r="BN103" s="364"/>
      <c r="BO103" s="364"/>
      <c r="BP103" s="364"/>
      <c r="BQ103" s="364"/>
      <c r="BR103" s="364"/>
      <c r="BS103" s="364"/>
      <c r="BT103" s="364"/>
      <c r="BU103" s="364"/>
    </row>
    <row r="104" spans="1:73" ht="17.25" customHeight="1" outlineLevel="1">
      <c r="A104" s="132"/>
      <c r="B104" s="132"/>
      <c r="C104" s="3" t="s">
        <v>612</v>
      </c>
      <c r="D104" s="132"/>
      <c r="E104" s="132"/>
      <c r="F104" s="132"/>
      <c r="G104" s="132"/>
      <c r="H104" s="132"/>
      <c r="I104" s="159">
        <v>34000</v>
      </c>
      <c r="J104" s="461">
        <v>22176.024229999999</v>
      </c>
      <c r="K104" s="461">
        <v>33910.338584000005</v>
      </c>
      <c r="L104" s="461">
        <v>22421.015715080001</v>
      </c>
      <c r="M104" s="461">
        <v>38920.591370781607</v>
      </c>
      <c r="N104" s="461">
        <v>43259.824989597233</v>
      </c>
      <c r="O104" s="461">
        <v>50084.832100789179</v>
      </c>
      <c r="P104" s="461">
        <v>79719.232724204951</v>
      </c>
      <c r="Q104" s="461">
        <v>75191.305970089059</v>
      </c>
      <c r="R104" s="461">
        <v>94794.852138890827</v>
      </c>
      <c r="S104" s="461">
        <v>108500.51132106865</v>
      </c>
      <c r="T104" s="461">
        <v>132840.92649689002</v>
      </c>
      <c r="U104" s="461">
        <v>154510.87813622784</v>
      </c>
      <c r="V104" s="461">
        <v>161838.59819835238</v>
      </c>
      <c r="W104" s="461">
        <v>177704.85015171944</v>
      </c>
      <c r="X104" s="461">
        <v>195038.0487041538</v>
      </c>
      <c r="Y104" s="461">
        <v>205689.15076763689</v>
      </c>
      <c r="Z104" s="461">
        <v>220402.66163238965</v>
      </c>
      <c r="AA104" s="461">
        <v>236042.44564443745</v>
      </c>
      <c r="AB104" s="461">
        <v>242123.40838672617</v>
      </c>
      <c r="AC104" s="461">
        <v>250777.57430607456</v>
      </c>
      <c r="AD104" s="461">
        <v>246070.91491077002</v>
      </c>
      <c r="AE104" s="461">
        <v>249193.41540285118</v>
      </c>
      <c r="AF104" s="461">
        <v>278322.27615826984</v>
      </c>
      <c r="AG104" s="461">
        <v>292008.11034519225</v>
      </c>
      <c r="AH104" s="461">
        <v>297541.20153169666</v>
      </c>
      <c r="AI104" s="461">
        <v>299867.50802303309</v>
      </c>
      <c r="AJ104" s="461">
        <v>312201.58086550934</v>
      </c>
      <c r="AK104" s="461">
        <v>312011.54285276128</v>
      </c>
      <c r="AL104" s="461">
        <v>326048.67703208368</v>
      </c>
      <c r="AM104" s="461">
        <v>339724.35238710453</v>
      </c>
      <c r="AN104" s="461">
        <v>339376.0423556756</v>
      </c>
      <c r="AO104" s="461">
        <v>356288.31837393239</v>
      </c>
      <c r="AP104" s="461">
        <v>371864.92157237168</v>
      </c>
      <c r="AQ104" s="461">
        <v>371593.73328279535</v>
      </c>
      <c r="AR104" s="461">
        <v>385796.41454532335</v>
      </c>
      <c r="AS104" s="461">
        <v>402507.09511547658</v>
      </c>
      <c r="AT104" s="461">
        <v>407725.34547133133</v>
      </c>
      <c r="AU104" s="461">
        <v>427436.76532074466</v>
      </c>
      <c r="AV104" s="461">
        <v>445882.29860865208</v>
      </c>
      <c r="AW104" s="461">
        <v>448447.8260244386</v>
      </c>
      <c r="AX104" s="461">
        <v>466305.17200938304</v>
      </c>
      <c r="AY104" s="461">
        <v>483352.16576417687</v>
      </c>
      <c r="AZ104" s="461">
        <v>488701.99275651865</v>
      </c>
      <c r="BA104" s="461">
        <v>508508.15222878382</v>
      </c>
      <c r="BB104" s="461">
        <v>527631.66420577164</v>
      </c>
      <c r="BC104" s="461">
        <v>528784.19900252938</v>
      </c>
      <c r="BD104" s="461">
        <v>553921.25120631384</v>
      </c>
      <c r="BE104" s="461">
        <v>579987.738463077</v>
      </c>
      <c r="BF104" s="461">
        <v>583782.9286024078</v>
      </c>
      <c r="BG104" s="461">
        <v>612872.75703313178</v>
      </c>
      <c r="BH104" s="461">
        <v>633674.66949816316</v>
      </c>
      <c r="BI104" s="461">
        <v>644017.31058284477</v>
      </c>
      <c r="BJ104" s="461">
        <v>675616.42672337324</v>
      </c>
      <c r="BK104" s="461">
        <v>706368.80046530697</v>
      </c>
      <c r="BL104" s="461">
        <v>714103.84372216009</v>
      </c>
      <c r="BM104" s="461">
        <v>738965.61378408177</v>
      </c>
      <c r="BN104" s="461">
        <v>764378.7808266225</v>
      </c>
      <c r="BO104" s="461">
        <v>772093.00216958881</v>
      </c>
      <c r="BP104" s="461">
        <v>0</v>
      </c>
      <c r="BQ104" s="461">
        <v>0</v>
      </c>
      <c r="BR104" s="461">
        <v>0</v>
      </c>
      <c r="BS104" s="461">
        <v>0</v>
      </c>
      <c r="BT104" s="461">
        <v>0</v>
      </c>
      <c r="BU104" s="461">
        <v>0</v>
      </c>
    </row>
    <row r="105" spans="1:73" s="199" customFormat="1" ht="17.25" customHeight="1" outlineLevel="1">
      <c r="A105" s="132"/>
      <c r="B105" s="132"/>
      <c r="C105" s="41" t="s">
        <v>795</v>
      </c>
      <c r="D105" s="132"/>
      <c r="E105" s="132"/>
      <c r="F105" s="132"/>
      <c r="G105" s="132"/>
      <c r="H105" s="132"/>
      <c r="I105" s="155">
        <v>11500</v>
      </c>
      <c r="J105" s="364">
        <v>9500</v>
      </c>
      <c r="K105" s="364">
        <v>6937.5</v>
      </c>
      <c r="L105" s="364">
        <v>3427.5</v>
      </c>
      <c r="M105" s="364">
        <v>2677.5</v>
      </c>
      <c r="N105" s="364">
        <v>2280</v>
      </c>
      <c r="O105" s="364">
        <v>8917.5</v>
      </c>
      <c r="P105" s="364">
        <v>12900</v>
      </c>
      <c r="Q105" s="364">
        <v>7650</v>
      </c>
      <c r="R105" s="364">
        <v>10650</v>
      </c>
      <c r="S105" s="364">
        <v>11400</v>
      </c>
      <c r="T105" s="364">
        <v>13650</v>
      </c>
      <c r="U105" s="364">
        <v>13875</v>
      </c>
      <c r="V105" s="364">
        <v>14254.5</v>
      </c>
      <c r="W105" s="364">
        <v>14488.59</v>
      </c>
      <c r="X105" s="364">
        <v>14727.361800000001</v>
      </c>
      <c r="Y105" s="364">
        <v>14970.909036000001</v>
      </c>
      <c r="Z105" s="364">
        <v>15219.327216720001</v>
      </c>
      <c r="AA105" s="364">
        <v>15472.713761054401</v>
      </c>
      <c r="AB105" s="364">
        <v>15731.168036275489</v>
      </c>
      <c r="AC105" s="364">
        <v>15862.979716638243</v>
      </c>
      <c r="AD105" s="364">
        <v>15996.109513804626</v>
      </c>
      <c r="AE105" s="364">
        <v>16130.570608942673</v>
      </c>
      <c r="AF105" s="364">
        <v>16266.376315032099</v>
      </c>
      <c r="AG105" s="364">
        <v>16403.540078182421</v>
      </c>
      <c r="AH105" s="364">
        <v>16542.075478964245</v>
      </c>
      <c r="AI105" s="364">
        <v>16681.996233753885</v>
      </c>
      <c r="AJ105" s="364">
        <v>16823.316196091426</v>
      </c>
      <c r="AK105" s="364">
        <v>16966.04935805234</v>
      </c>
      <c r="AL105" s="364">
        <v>17110.209851632866</v>
      </c>
      <c r="AM105" s="364">
        <v>17255.811950149193</v>
      </c>
      <c r="AN105" s="364">
        <v>17402.870069650686</v>
      </c>
      <c r="AO105" s="364">
        <v>17551.398770347194</v>
      </c>
      <c r="AP105" s="364">
        <v>17701.412758050665</v>
      </c>
      <c r="AQ105" s="364">
        <v>17852.926885631172</v>
      </c>
      <c r="AR105" s="364">
        <v>18005.956154487481</v>
      </c>
      <c r="AS105" s="364">
        <v>18160.515716032358</v>
      </c>
      <c r="AT105" s="364">
        <v>18316.620873192682</v>
      </c>
      <c r="AU105" s="364">
        <v>18474.287081924609</v>
      </c>
      <c r="AV105" s="364">
        <v>18633.529952743855</v>
      </c>
      <c r="AW105" s="364">
        <v>18794.365252271295</v>
      </c>
      <c r="AX105" s="364">
        <v>18956.808904794008</v>
      </c>
      <c r="AY105" s="364">
        <v>19120.87699384195</v>
      </c>
      <c r="AZ105" s="364">
        <v>19286.585763780367</v>
      </c>
      <c r="BA105" s="364">
        <v>19453.951621418171</v>
      </c>
      <c r="BB105" s="364">
        <v>19622.991137632354</v>
      </c>
      <c r="BC105" s="364">
        <v>19793.721049008676</v>
      </c>
      <c r="BD105" s="364">
        <v>19966.158259498767</v>
      </c>
      <c r="BE105" s="364">
        <v>20140.319842093752</v>
      </c>
      <c r="BF105" s="364">
        <v>20316.223040514691</v>
      </c>
      <c r="BG105" s="364">
        <v>20493.885270919836</v>
      </c>
      <c r="BH105" s="364">
        <v>20673.324123629034</v>
      </c>
      <c r="BI105" s="364">
        <v>20854.557364865326</v>
      </c>
      <c r="BJ105" s="364">
        <v>21037.602938513977</v>
      </c>
      <c r="BK105" s="364">
        <v>21222.478967899122</v>
      </c>
      <c r="BL105" s="364">
        <v>21409.203757578107</v>
      </c>
      <c r="BM105" s="364">
        <v>21597.795795153892</v>
      </c>
      <c r="BN105" s="364">
        <v>21788.273753105434</v>
      </c>
      <c r="BO105" s="364">
        <v>21980.656490636484</v>
      </c>
      <c r="BP105" s="364">
        <v>0</v>
      </c>
      <c r="BQ105" s="364">
        <v>0</v>
      </c>
      <c r="BR105" s="364">
        <v>0</v>
      </c>
      <c r="BS105" s="364">
        <v>0</v>
      </c>
      <c r="BT105" s="364">
        <v>0</v>
      </c>
      <c r="BU105" s="364">
        <v>0</v>
      </c>
    </row>
    <row r="106" spans="1:73" ht="17.25" customHeight="1" outlineLevel="1">
      <c r="A106" s="132"/>
      <c r="B106" s="132"/>
      <c r="C106" s="41" t="s">
        <v>613</v>
      </c>
      <c r="D106" s="132"/>
      <c r="E106" s="132"/>
      <c r="F106" s="132"/>
      <c r="G106" s="132"/>
      <c r="H106" s="132"/>
      <c r="I106" s="155">
        <v>7500</v>
      </c>
      <c r="J106" s="364">
        <v>12730</v>
      </c>
      <c r="K106" s="364">
        <v>25120</v>
      </c>
      <c r="L106" s="364">
        <v>17515</v>
      </c>
      <c r="M106" s="364">
        <v>11925</v>
      </c>
      <c r="N106" s="364">
        <v>9115</v>
      </c>
      <c r="O106" s="364">
        <v>25300</v>
      </c>
      <c r="P106" s="364">
        <v>40345</v>
      </c>
      <c r="Q106" s="364">
        <v>29000</v>
      </c>
      <c r="R106" s="364">
        <v>33500</v>
      </c>
      <c r="S106" s="364">
        <v>37500</v>
      </c>
      <c r="T106" s="364">
        <v>44000</v>
      </c>
      <c r="U106" s="364">
        <v>46100</v>
      </c>
      <c r="V106" s="364">
        <v>47262</v>
      </c>
      <c r="W106" s="364">
        <v>48139.240000000005</v>
      </c>
      <c r="X106" s="364">
        <v>48932.024799999999</v>
      </c>
      <c r="Y106" s="364">
        <v>49740.665296000006</v>
      </c>
      <c r="Z106" s="364">
        <v>50565.478601919996</v>
      </c>
      <c r="AA106" s="364">
        <v>51406.788173958397</v>
      </c>
      <c r="AB106" s="364">
        <v>52264.923937437561</v>
      </c>
      <c r="AC106" s="364">
        <v>52788.724601885639</v>
      </c>
      <c r="AD106" s="364">
        <v>53231.611847904511</v>
      </c>
      <c r="AE106" s="364">
        <v>53678.927966383577</v>
      </c>
      <c r="AF106" s="364">
        <v>54130.71724604741</v>
      </c>
      <c r="AG106" s="364">
        <v>54587.024418507877</v>
      </c>
      <c r="AH106" s="364">
        <v>55047.894662692968</v>
      </c>
      <c r="AI106" s="364">
        <v>55513.373609319911</v>
      </c>
      <c r="AJ106" s="364">
        <v>55983.507345413149</v>
      </c>
      <c r="AK106" s="364">
        <v>56458.342418867294</v>
      </c>
      <c r="AL106" s="364">
        <v>56937.925843055971</v>
      </c>
      <c r="AM106" s="364">
        <v>57422.305101486549</v>
      </c>
      <c r="AN106" s="364">
        <v>57911.528152501443</v>
      </c>
      <c r="AO106" s="364">
        <v>58405.643434026453</v>
      </c>
      <c r="AP106" s="364">
        <v>58904.699868366719</v>
      </c>
      <c r="AQ106" s="364">
        <v>59408.746867050359</v>
      </c>
      <c r="AR106" s="364">
        <v>59917.834335720894</v>
      </c>
      <c r="AS106" s="364">
        <v>60432.012679078092</v>
      </c>
      <c r="AT106" s="364">
        <v>60951.332805868864</v>
      </c>
      <c r="AU106" s="364">
        <v>61475.846133927553</v>
      </c>
      <c r="AV106" s="364">
        <v>62005.604595266821</v>
      </c>
      <c r="AW106" s="364">
        <v>62540.660641219511</v>
      </c>
      <c r="AX106" s="364">
        <v>63081.067247631712</v>
      </c>
      <c r="AY106" s="364">
        <v>63626.877920108032</v>
      </c>
      <c r="AZ106" s="364">
        <v>64178.146699309116</v>
      </c>
      <c r="BA106" s="364">
        <v>64734.928166302212</v>
      </c>
      <c r="BB106" s="364">
        <v>65297.277447965214</v>
      </c>
      <c r="BC106" s="364">
        <v>65865.250222444884</v>
      </c>
      <c r="BD106" s="364">
        <v>66438.902724669344</v>
      </c>
      <c r="BE106" s="364">
        <v>67018.291751916055</v>
      </c>
      <c r="BF106" s="364">
        <v>67603.474669435207</v>
      </c>
      <c r="BG106" s="364">
        <v>68194.509416129556</v>
      </c>
      <c r="BH106" s="364">
        <v>68791.454510290845</v>
      </c>
      <c r="BI106" s="364">
        <v>69394.369055393763</v>
      </c>
      <c r="BJ106" s="364">
        <v>70003.312745947711</v>
      </c>
      <c r="BK106" s="364">
        <v>70618.345873407205</v>
      </c>
      <c r="BL106" s="364">
        <v>71239.529332141276</v>
      </c>
      <c r="BM106" s="364">
        <v>71866.924625462707</v>
      </c>
      <c r="BN106" s="364">
        <v>72500.593871717341</v>
      </c>
      <c r="BO106" s="364">
        <v>73140.599810434505</v>
      </c>
      <c r="BP106" s="364">
        <v>0</v>
      </c>
      <c r="BQ106" s="364">
        <v>0</v>
      </c>
      <c r="BR106" s="364">
        <v>0</v>
      </c>
      <c r="BS106" s="364">
        <v>0</v>
      </c>
      <c r="BT106" s="364">
        <v>0</v>
      </c>
      <c r="BU106" s="364">
        <v>0</v>
      </c>
    </row>
    <row r="107" spans="1:73" ht="17.25" customHeight="1" outlineLevel="1">
      <c r="A107" s="132"/>
      <c r="B107" s="132"/>
      <c r="C107" s="41" t="s">
        <v>614</v>
      </c>
      <c r="D107" s="132"/>
      <c r="E107" s="132"/>
      <c r="F107" s="132"/>
      <c r="G107" s="132"/>
      <c r="H107" s="132"/>
      <c r="I107" s="100"/>
      <c r="J107" s="364">
        <v>-53.975770000000011</v>
      </c>
      <c r="K107" s="364">
        <v>1852.8385840000019</v>
      </c>
      <c r="L107" s="364">
        <v>1478.5157150800023</v>
      </c>
      <c r="M107" s="364">
        <v>877.42337078160199</v>
      </c>
      <c r="N107" s="364">
        <v>664.41098959723377</v>
      </c>
      <c r="O107" s="364">
        <v>1942.4851007891775</v>
      </c>
      <c r="P107" s="364">
        <v>4272.9317242049592</v>
      </c>
      <c r="Q107" s="364">
        <v>3566.5199700890571</v>
      </c>
      <c r="R107" s="364">
        <v>3470.6481388908387</v>
      </c>
      <c r="S107" s="364">
        <v>4323.8953210686541</v>
      </c>
      <c r="T107" s="364">
        <v>5103.0634968900267</v>
      </c>
      <c r="U107" s="364">
        <v>5492.5431362278268</v>
      </c>
      <c r="V107" s="364">
        <v>5739.704198352385</v>
      </c>
      <c r="W107" s="364">
        <v>5868.5541517194306</v>
      </c>
      <c r="X107" s="364">
        <v>5968.9731041538198</v>
      </c>
      <c r="Y107" s="364">
        <v>6071.4004356368969</v>
      </c>
      <c r="Z107" s="364">
        <v>6043.2848137496367</v>
      </c>
      <c r="AA107" s="364">
        <v>6282.441709424631</v>
      </c>
      <c r="AB107" s="364">
        <v>6391.1384130131246</v>
      </c>
      <c r="AC107" s="364">
        <v>6471.9559875506766</v>
      </c>
      <c r="AD107" s="364">
        <v>6527.3755490609019</v>
      </c>
      <c r="AE107" s="364">
        <v>6583.3328275249278</v>
      </c>
      <c r="AF107" s="364">
        <v>6853.0565971903761</v>
      </c>
      <c r="AG107" s="364">
        <v>7029.3258485019396</v>
      </c>
      <c r="AH107" s="364">
        <v>7089.7343900394153</v>
      </c>
      <c r="AI107" s="364">
        <v>7142.9771799593127</v>
      </c>
      <c r="AJ107" s="364">
        <v>7159.0853240048</v>
      </c>
      <c r="AK107" s="364">
        <v>7158.05807584166</v>
      </c>
      <c r="AL107" s="364">
        <v>7337.2863373948221</v>
      </c>
      <c r="AM107" s="364">
        <v>7401.6663354687698</v>
      </c>
      <c r="AN107" s="364">
        <v>7466.6901335234561</v>
      </c>
      <c r="AO107" s="364">
        <v>7532.3641695586939</v>
      </c>
      <c r="AP107" s="364">
        <v>7598.6949459542866</v>
      </c>
      <c r="AQ107" s="364">
        <v>7549.2475301138275</v>
      </c>
      <c r="AR107" s="364">
        <v>7733.3530551149597</v>
      </c>
      <c r="AS107" s="364">
        <v>7780.6987203661101</v>
      </c>
      <c r="AT107" s="364">
        <v>7870.7177922697738</v>
      </c>
      <c r="AU107" s="364">
        <v>7940.4321048924721</v>
      </c>
      <c r="AV107" s="364">
        <v>7894.4020606413997</v>
      </c>
      <c r="AW107" s="364">
        <v>8081.9591309478183</v>
      </c>
      <c r="AX107" s="364">
        <v>8153.7858569572963</v>
      </c>
      <c r="AY107" s="364">
        <v>8226.3308502268737</v>
      </c>
      <c r="AZ107" s="364">
        <v>8299.6012934291466</v>
      </c>
      <c r="BA107" s="364">
        <v>8373.6044410634404</v>
      </c>
      <c r="BB107" s="364">
        <v>8448.3476201740723</v>
      </c>
      <c r="BC107" s="364">
        <v>8407.3967310758162</v>
      </c>
      <c r="BD107" s="364">
        <v>9004.7312221457469</v>
      </c>
      <c r="BE107" s="364">
        <v>9085.2688690672039</v>
      </c>
      <c r="BF107" s="364">
        <v>9166.6118924578768</v>
      </c>
      <c r="BG107" s="364">
        <v>9248.7683460824519</v>
      </c>
      <c r="BH107" s="364">
        <v>9215.3048642432768</v>
      </c>
      <c r="BI107" s="364">
        <v>9415.5541625857095</v>
      </c>
      <c r="BJ107" s="364">
        <v>9500.2000389115656</v>
      </c>
      <c r="BK107" s="364">
        <v>9560.7406240006858</v>
      </c>
      <c r="BL107" s="364">
        <v>9672.0396324406956</v>
      </c>
      <c r="BM107" s="364">
        <v>9759.2503634651039</v>
      </c>
      <c r="BN107" s="364">
        <v>9847.33320179976</v>
      </c>
      <c r="BO107" s="364">
        <v>9936.2968685177657</v>
      </c>
      <c r="BP107" s="364">
        <v>0</v>
      </c>
      <c r="BQ107" s="364">
        <v>0</v>
      </c>
      <c r="BR107" s="364">
        <v>0</v>
      </c>
      <c r="BS107" s="364">
        <v>0</v>
      </c>
      <c r="BT107" s="364">
        <v>0</v>
      </c>
      <c r="BU107" s="364">
        <v>0</v>
      </c>
    </row>
    <row r="108" spans="1:73" ht="17.25" customHeight="1" outlineLevel="1">
      <c r="A108" s="132"/>
      <c r="B108" s="132"/>
      <c r="C108" s="41" t="s">
        <v>414</v>
      </c>
      <c r="D108" s="132"/>
      <c r="E108" s="132"/>
      <c r="F108" s="132"/>
      <c r="G108" s="132"/>
      <c r="H108" s="132"/>
      <c r="I108" s="155">
        <v>15000</v>
      </c>
      <c r="J108" s="364">
        <v>0</v>
      </c>
      <c r="K108" s="364">
        <v>0</v>
      </c>
      <c r="L108" s="364">
        <v>0</v>
      </c>
      <c r="M108" s="364">
        <v>23440.668000000001</v>
      </c>
      <c r="N108" s="364">
        <v>31200.414000000001</v>
      </c>
      <c r="O108" s="364">
        <v>13924.847</v>
      </c>
      <c r="P108" s="364">
        <v>22201.300999999999</v>
      </c>
      <c r="Q108" s="364">
        <v>34974.786</v>
      </c>
      <c r="R108" s="364">
        <v>47174.203999999998</v>
      </c>
      <c r="S108" s="364">
        <v>55276.616000000002</v>
      </c>
      <c r="T108" s="364">
        <v>70087.862999999998</v>
      </c>
      <c r="U108" s="364">
        <v>89043.335000000006</v>
      </c>
      <c r="V108" s="364">
        <v>94582.394</v>
      </c>
      <c r="W108" s="364">
        <v>109208.466</v>
      </c>
      <c r="X108" s="364">
        <v>125409.689</v>
      </c>
      <c r="Y108" s="364">
        <v>134906.17600000001</v>
      </c>
      <c r="Z108" s="364">
        <v>148574.571</v>
      </c>
      <c r="AA108" s="364">
        <v>162880.50200000001</v>
      </c>
      <c r="AB108" s="364">
        <v>167736.17800000001</v>
      </c>
      <c r="AC108" s="364">
        <v>175653.91399999999</v>
      </c>
      <c r="AD108" s="364">
        <v>170315.818</v>
      </c>
      <c r="AE108" s="364">
        <v>172800.584</v>
      </c>
      <c r="AF108" s="364">
        <v>201072.12599999999</v>
      </c>
      <c r="AG108" s="364">
        <v>213988.22</v>
      </c>
      <c r="AH108" s="364">
        <v>218861.497</v>
      </c>
      <c r="AI108" s="364">
        <v>220529.16099999999</v>
      </c>
      <c r="AJ108" s="364">
        <v>232235.67199999999</v>
      </c>
      <c r="AK108" s="364">
        <v>231429.09299999999</v>
      </c>
      <c r="AL108" s="364">
        <v>244663.255</v>
      </c>
      <c r="AM108" s="364">
        <v>257644.56899999999</v>
      </c>
      <c r="AN108" s="364">
        <v>256594.954</v>
      </c>
      <c r="AO108" s="364">
        <v>272798.91200000001</v>
      </c>
      <c r="AP108" s="364">
        <v>287660.114</v>
      </c>
      <c r="AQ108" s="364">
        <v>286782.81199999998</v>
      </c>
      <c r="AR108" s="364">
        <v>300139.27100000001</v>
      </c>
      <c r="AS108" s="364">
        <v>316133.86800000002</v>
      </c>
      <c r="AT108" s="364">
        <v>320586.674</v>
      </c>
      <c r="AU108" s="364">
        <v>339546.2</v>
      </c>
      <c r="AV108" s="364">
        <v>357348.76199999999</v>
      </c>
      <c r="AW108" s="364">
        <v>359030.84100000001</v>
      </c>
      <c r="AX108" s="364">
        <v>376113.51</v>
      </c>
      <c r="AY108" s="364">
        <v>392378.08</v>
      </c>
      <c r="AZ108" s="364">
        <v>396937.65899999999</v>
      </c>
      <c r="BA108" s="364">
        <v>415945.66800000001</v>
      </c>
      <c r="BB108" s="364">
        <v>434263.04800000001</v>
      </c>
      <c r="BC108" s="364">
        <v>434717.83100000001</v>
      </c>
      <c r="BD108" s="364">
        <v>458511.45899999997</v>
      </c>
      <c r="BE108" s="364">
        <v>483743.85800000001</v>
      </c>
      <c r="BF108" s="364">
        <v>486696.61900000001</v>
      </c>
      <c r="BG108" s="364">
        <v>514935.59399999998</v>
      </c>
      <c r="BH108" s="364">
        <v>534994.58600000001</v>
      </c>
      <c r="BI108" s="364">
        <v>544352.82999999996</v>
      </c>
      <c r="BJ108" s="364">
        <v>575075.31099999999</v>
      </c>
      <c r="BK108" s="364">
        <v>604967.23499999999</v>
      </c>
      <c r="BL108" s="364">
        <v>611783.071</v>
      </c>
      <c r="BM108" s="364">
        <v>635741.64300000004</v>
      </c>
      <c r="BN108" s="364">
        <v>660242.57999999996</v>
      </c>
      <c r="BO108" s="364">
        <v>667035.44900000002</v>
      </c>
      <c r="BP108" s="364">
        <v>0</v>
      </c>
      <c r="BQ108" s="364">
        <v>0</v>
      </c>
      <c r="BR108" s="364">
        <v>0</v>
      </c>
      <c r="BS108" s="364">
        <v>0</v>
      </c>
      <c r="BT108" s="364">
        <v>0</v>
      </c>
      <c r="BU108" s="364">
        <v>0</v>
      </c>
    </row>
    <row r="109" spans="1:73" ht="17.25" customHeight="1" outlineLevel="1">
      <c r="A109" s="132"/>
      <c r="B109" s="132"/>
      <c r="C109" s="37"/>
      <c r="D109" s="132"/>
      <c r="E109" s="132"/>
      <c r="F109" s="132"/>
      <c r="G109" s="132"/>
      <c r="H109" s="132"/>
      <c r="I109" s="100"/>
      <c r="J109" s="364"/>
      <c r="K109" s="364"/>
      <c r="L109" s="364"/>
      <c r="M109" s="364"/>
      <c r="N109" s="364"/>
      <c r="O109" s="364"/>
      <c r="P109" s="364"/>
      <c r="Q109" s="364"/>
      <c r="R109" s="364"/>
      <c r="S109" s="364"/>
      <c r="T109" s="364"/>
      <c r="U109" s="364"/>
      <c r="V109" s="364"/>
      <c r="W109" s="364"/>
      <c r="X109" s="364"/>
      <c r="Y109" s="364"/>
      <c r="Z109" s="364"/>
      <c r="AA109" s="364"/>
      <c r="AB109" s="364"/>
      <c r="AC109" s="364"/>
      <c r="AD109" s="364"/>
      <c r="AE109" s="364"/>
      <c r="AF109" s="364"/>
      <c r="AG109" s="364"/>
      <c r="AH109" s="364"/>
      <c r="AI109" s="364"/>
      <c r="AJ109" s="364"/>
      <c r="AK109" s="364"/>
      <c r="AL109" s="364"/>
      <c r="AM109" s="364"/>
      <c r="AN109" s="364"/>
      <c r="AO109" s="364"/>
      <c r="AP109" s="364"/>
      <c r="AQ109" s="364"/>
      <c r="AR109" s="364"/>
      <c r="AS109" s="364"/>
      <c r="AT109" s="364"/>
      <c r="AU109" s="364"/>
      <c r="AV109" s="364"/>
      <c r="AW109" s="364"/>
      <c r="AX109" s="364"/>
      <c r="AY109" s="364"/>
      <c r="AZ109" s="364"/>
      <c r="BA109" s="364"/>
      <c r="BB109" s="364"/>
      <c r="BC109" s="364"/>
      <c r="BD109" s="364"/>
      <c r="BE109" s="364"/>
      <c r="BF109" s="364"/>
      <c r="BG109" s="364"/>
      <c r="BH109" s="364"/>
      <c r="BI109" s="364"/>
      <c r="BJ109" s="364"/>
      <c r="BK109" s="364"/>
      <c r="BL109" s="364"/>
      <c r="BM109" s="364"/>
      <c r="BN109" s="364"/>
      <c r="BO109" s="364"/>
      <c r="BP109" s="364"/>
      <c r="BQ109" s="364"/>
      <c r="BR109" s="364"/>
      <c r="BS109" s="364"/>
      <c r="BT109" s="364"/>
      <c r="BU109" s="364"/>
    </row>
    <row r="110" spans="1:73" ht="17.25" customHeight="1" outlineLevel="1" thickBot="1">
      <c r="A110" s="132"/>
      <c r="B110" s="132"/>
      <c r="C110" s="3" t="s">
        <v>615</v>
      </c>
      <c r="D110" s="132"/>
      <c r="E110" s="132"/>
      <c r="F110" s="132"/>
      <c r="G110" s="132"/>
      <c r="H110" s="132"/>
      <c r="I110" s="466">
        <v>114800</v>
      </c>
      <c r="J110" s="466">
        <v>132429.35756333335</v>
      </c>
      <c r="K110" s="466">
        <v>151042.00525066667</v>
      </c>
      <c r="L110" s="466">
        <v>146733.09904841334</v>
      </c>
      <c r="M110" s="466">
        <v>178121.42470411491</v>
      </c>
      <c r="N110" s="466">
        <v>182766.07498959723</v>
      </c>
      <c r="O110" s="466">
        <v>196729.83210078918</v>
      </c>
      <c r="P110" s="466">
        <v>226477.98272420495</v>
      </c>
      <c r="Q110" s="466">
        <v>219063.80597008904</v>
      </c>
      <c r="R110" s="466">
        <v>235781.10213889083</v>
      </c>
      <c r="S110" s="466">
        <v>246600.51132106865</v>
      </c>
      <c r="T110" s="466">
        <v>269513.00983022334</v>
      </c>
      <c r="U110" s="466">
        <v>288255.04480289452</v>
      </c>
      <c r="V110" s="466">
        <v>292654.84819835238</v>
      </c>
      <c r="W110" s="466">
        <v>310055.68348505278</v>
      </c>
      <c r="X110" s="466">
        <v>324423.46537082049</v>
      </c>
      <c r="Y110" s="466">
        <v>332109.15076763689</v>
      </c>
      <c r="Z110" s="466">
        <v>343857.24496572302</v>
      </c>
      <c r="AA110" s="466">
        <v>356531.61231110414</v>
      </c>
      <c r="AB110" s="466">
        <v>359647.15838672617</v>
      </c>
      <c r="AC110" s="466">
        <v>365335.9076394079</v>
      </c>
      <c r="AD110" s="466">
        <v>374948.27602188115</v>
      </c>
      <c r="AE110" s="466">
        <v>374789.80429174006</v>
      </c>
      <c r="AF110" s="466">
        <v>400637.69282493647</v>
      </c>
      <c r="AG110" s="466">
        <v>411042.55478963663</v>
      </c>
      <c r="AH110" s="466">
        <v>413294.67375391885</v>
      </c>
      <c r="AI110" s="466">
        <v>412340.00802303303</v>
      </c>
      <c r="AJ110" s="466">
        <v>421393.10864328709</v>
      </c>
      <c r="AK110" s="466">
        <v>417922.09840831679</v>
      </c>
      <c r="AL110" s="466">
        <v>428678.26036541699</v>
      </c>
      <c r="AM110" s="466">
        <v>439072.9634982156</v>
      </c>
      <c r="AN110" s="466">
        <v>438389.51457789773</v>
      </c>
      <c r="AO110" s="466">
        <v>451966.65170726564</v>
      </c>
      <c r="AP110" s="466">
        <v>464208.11601681606</v>
      </c>
      <c r="AQ110" s="466">
        <v>460601.78883835085</v>
      </c>
      <c r="AR110" s="466">
        <v>471469.33121198998</v>
      </c>
      <c r="AS110" s="466">
        <v>484844.87289325427</v>
      </c>
      <c r="AT110" s="466">
        <v>486769.65102688683</v>
      </c>
      <c r="AU110" s="466">
        <v>503187.59865407791</v>
      </c>
      <c r="AV110" s="466">
        <v>518339.65971976309</v>
      </c>
      <c r="AW110" s="466">
        <v>517611.71491332742</v>
      </c>
      <c r="AX110" s="466">
        <v>535175.58867604961</v>
      </c>
      <c r="AY110" s="466">
        <v>548929.11020862125</v>
      </c>
      <c r="AZ110" s="466">
        <v>550985.46497874078</v>
      </c>
      <c r="BA110" s="466">
        <v>567498.1522287837</v>
      </c>
      <c r="BB110" s="466">
        <v>583328.19198354939</v>
      </c>
      <c r="BC110" s="466">
        <v>581187.25455808488</v>
      </c>
      <c r="BD110" s="466">
        <v>603072.50120631373</v>
      </c>
      <c r="BE110" s="466">
        <v>626737.18290752138</v>
      </c>
      <c r="BF110" s="466">
        <v>628305.56749129668</v>
      </c>
      <c r="BG110" s="466">
        <v>655168.59036646504</v>
      </c>
      <c r="BH110" s="466">
        <v>673941.61394260754</v>
      </c>
      <c r="BI110" s="466">
        <v>682255.36613840028</v>
      </c>
      <c r="BJ110" s="466">
        <v>711825.59339003987</v>
      </c>
      <c r="BK110" s="466">
        <v>740549.07824308472</v>
      </c>
      <c r="BL110" s="466">
        <v>746255.23261104897</v>
      </c>
      <c r="BM110" s="466">
        <v>769088.11378408165</v>
      </c>
      <c r="BN110" s="466">
        <v>792527.94749328913</v>
      </c>
      <c r="BO110" s="466">
        <v>798268.83550292207</v>
      </c>
      <c r="BP110" s="466">
        <v>0</v>
      </c>
      <c r="BQ110" s="466">
        <v>0</v>
      </c>
      <c r="BR110" s="466">
        <v>0</v>
      </c>
      <c r="BS110" s="466">
        <v>0</v>
      </c>
      <c r="BT110" s="466">
        <v>0</v>
      </c>
      <c r="BU110" s="466">
        <v>0</v>
      </c>
    </row>
    <row r="111" spans="1:73" ht="17.25" customHeight="1" outlineLevel="1" thickTop="1">
      <c r="A111" s="132"/>
      <c r="B111" s="132"/>
      <c r="C111" s="37"/>
      <c r="D111" s="132"/>
      <c r="E111" s="132"/>
      <c r="F111" s="132"/>
      <c r="G111" s="132"/>
      <c r="H111" s="132"/>
      <c r="I111" s="100"/>
      <c r="J111" s="100"/>
      <c r="K111" s="100"/>
      <c r="L111" s="100"/>
      <c r="M111" s="100"/>
      <c r="N111" s="100"/>
      <c r="O111" s="100"/>
      <c r="P111" s="100"/>
      <c r="Q111" s="100"/>
      <c r="R111" s="100"/>
      <c r="S111" s="100"/>
      <c r="T111" s="100"/>
      <c r="U111" s="100"/>
      <c r="V111" s="100"/>
      <c r="W111" s="100"/>
      <c r="X111" s="100"/>
      <c r="Y111" s="100"/>
      <c r="Z111" s="100"/>
      <c r="AA111" s="100"/>
      <c r="AB111" s="100"/>
      <c r="AC111" s="100"/>
      <c r="AD111" s="100"/>
      <c r="AE111" s="100"/>
      <c r="AF111" s="100"/>
      <c r="AG111" s="100"/>
      <c r="AH111" s="100"/>
      <c r="AI111" s="100"/>
      <c r="AJ111" s="100"/>
      <c r="AK111" s="100"/>
      <c r="AL111" s="100"/>
      <c r="AM111" s="100"/>
      <c r="AN111" s="100"/>
      <c r="AO111" s="100"/>
      <c r="AP111" s="100"/>
      <c r="AQ111" s="100"/>
      <c r="AR111" s="100"/>
      <c r="AS111" s="100"/>
      <c r="AT111" s="100"/>
      <c r="AU111" s="100"/>
      <c r="AV111" s="100"/>
      <c r="AW111" s="100"/>
      <c r="AX111" s="100"/>
      <c r="AY111" s="100"/>
      <c r="AZ111" s="100"/>
      <c r="BA111" s="100"/>
      <c r="BB111" s="100"/>
      <c r="BC111" s="100"/>
      <c r="BD111" s="100"/>
      <c r="BE111" s="100"/>
      <c r="BF111" s="100"/>
      <c r="BG111" s="100"/>
      <c r="BH111" s="100"/>
      <c r="BI111" s="100"/>
      <c r="BJ111" s="100"/>
      <c r="BK111" s="100"/>
      <c r="BL111" s="100"/>
      <c r="BM111" s="100"/>
      <c r="BN111" s="100"/>
      <c r="BO111" s="100"/>
      <c r="BP111" s="100"/>
      <c r="BQ111" s="100"/>
      <c r="BR111" s="100"/>
      <c r="BS111" s="100"/>
      <c r="BT111" s="100"/>
      <c r="BU111" s="100"/>
    </row>
    <row r="112" spans="1:73" ht="23.25" customHeight="1" outlineLevel="1" thickBot="1">
      <c r="A112" s="132"/>
      <c r="B112" s="132"/>
      <c r="C112" s="142" t="s">
        <v>616</v>
      </c>
      <c r="D112" s="132"/>
      <c r="E112" s="132"/>
      <c r="F112" s="132"/>
      <c r="G112" s="132"/>
      <c r="H112" s="132"/>
      <c r="I112" s="463"/>
      <c r="J112" s="158"/>
      <c r="K112" s="158"/>
      <c r="L112" s="158"/>
      <c r="M112" s="158"/>
      <c r="N112" s="158"/>
      <c r="O112" s="158"/>
      <c r="P112" s="158"/>
      <c r="Q112" s="158"/>
      <c r="R112" s="158"/>
      <c r="S112" s="158"/>
      <c r="T112" s="158"/>
      <c r="U112" s="158"/>
      <c r="V112" s="158"/>
      <c r="W112" s="158"/>
      <c r="X112" s="158"/>
      <c r="Y112" s="158"/>
      <c r="Z112" s="158"/>
      <c r="AA112" s="158"/>
      <c r="AB112" s="158"/>
      <c r="AC112" s="158"/>
      <c r="AD112" s="158"/>
      <c r="AE112" s="158"/>
      <c r="AF112" s="158"/>
      <c r="AG112" s="158"/>
      <c r="AH112" s="158"/>
      <c r="AI112" s="158"/>
      <c r="AJ112" s="158"/>
      <c r="AK112" s="158"/>
      <c r="AL112" s="158"/>
      <c r="AM112" s="158"/>
      <c r="AN112" s="158"/>
      <c r="AO112" s="158"/>
      <c r="AP112" s="158"/>
      <c r="AQ112" s="158"/>
      <c r="AR112" s="158"/>
      <c r="AS112" s="158"/>
      <c r="AT112" s="158"/>
      <c r="AU112" s="158"/>
      <c r="AV112" s="158"/>
      <c r="AW112" s="158"/>
      <c r="AX112" s="158"/>
      <c r="AY112" s="158"/>
      <c r="AZ112" s="158"/>
      <c r="BA112" s="158"/>
      <c r="BB112" s="158"/>
      <c r="BC112" s="158"/>
      <c r="BD112" s="158"/>
      <c r="BE112" s="158"/>
      <c r="BF112" s="158"/>
      <c r="BG112" s="158"/>
      <c r="BH112" s="158"/>
      <c r="BI112" s="158"/>
      <c r="BJ112" s="158"/>
      <c r="BK112" s="158"/>
      <c r="BL112" s="158"/>
      <c r="BM112" s="158"/>
      <c r="BN112" s="158"/>
      <c r="BO112" s="158"/>
      <c r="BP112" s="158"/>
      <c r="BQ112" s="158"/>
      <c r="BR112" s="158"/>
      <c r="BS112" s="158"/>
      <c r="BT112" s="158"/>
      <c r="BU112" s="158"/>
    </row>
    <row r="113" spans="1:73" ht="17.25" customHeight="1" outlineLevel="1">
      <c r="A113" s="132"/>
      <c r="B113" s="132"/>
      <c r="C113" s="3" t="s">
        <v>283</v>
      </c>
      <c r="D113" s="132"/>
      <c r="E113" s="132"/>
      <c r="F113" s="132"/>
      <c r="G113" s="132"/>
      <c r="H113" s="132"/>
      <c r="I113" s="159">
        <v>70000</v>
      </c>
      <c r="J113" s="159">
        <v>58633.633333333331</v>
      </c>
      <c r="K113" s="159">
        <v>60397.408698519794</v>
      </c>
      <c r="L113" s="159">
        <v>44661.097278692563</v>
      </c>
      <c r="M113" s="159">
        <v>26997.126447837334</v>
      </c>
      <c r="N113" s="159">
        <v>30054.574593689351</v>
      </c>
      <c r="O113" s="159">
        <v>34299.689867763402</v>
      </c>
      <c r="P113" s="159">
        <v>55681.465727968054</v>
      </c>
      <c r="Q113" s="159">
        <v>57218.455551432984</v>
      </c>
      <c r="R113" s="159">
        <v>69064.88624489971</v>
      </c>
      <c r="S113" s="159">
        <v>78802.971288864792</v>
      </c>
      <c r="T113" s="159">
        <v>94851.609532213814</v>
      </c>
      <c r="U113" s="159">
        <v>108439.83807557746</v>
      </c>
      <c r="V113" s="159">
        <v>121462.41030823966</v>
      </c>
      <c r="W113" s="159">
        <v>135619.64695040957</v>
      </c>
      <c r="X113" s="159">
        <v>150053.68982995854</v>
      </c>
      <c r="Y113" s="159">
        <v>166151.82327552536</v>
      </c>
      <c r="Z113" s="159">
        <v>173313.85473174311</v>
      </c>
      <c r="AA113" s="159">
        <v>183111.06788178341</v>
      </c>
      <c r="AB113" s="159">
        <v>194611.54981960956</v>
      </c>
      <c r="AC113" s="159">
        <v>206391.42698206432</v>
      </c>
      <c r="AD113" s="159">
        <v>216208.05783371156</v>
      </c>
      <c r="AE113" s="159">
        <v>221315.94819022261</v>
      </c>
      <c r="AF113" s="159">
        <v>241808.17895427637</v>
      </c>
      <c r="AG113" s="159">
        <v>251407.22043155495</v>
      </c>
      <c r="AH113" s="159">
        <v>262245.24556409928</v>
      </c>
      <c r="AI113" s="159">
        <v>267345.28388113651</v>
      </c>
      <c r="AJ113" s="159">
        <v>271952.28987648699</v>
      </c>
      <c r="AK113" s="159">
        <v>276825.98568018875</v>
      </c>
      <c r="AL113" s="159">
        <v>284087.45795059239</v>
      </c>
      <c r="AM113" s="159">
        <v>291331.37540134747</v>
      </c>
      <c r="AN113" s="159">
        <v>299791.67118674365</v>
      </c>
      <c r="AO113" s="159">
        <v>308869.91586477356</v>
      </c>
      <c r="AP113" s="159">
        <v>317961.37480816204</v>
      </c>
      <c r="AQ113" s="159">
        <v>336045.07977933239</v>
      </c>
      <c r="AR113" s="159">
        <v>344254.227151773</v>
      </c>
      <c r="AS113" s="159">
        <v>353805.74046272039</v>
      </c>
      <c r="AT113" s="159">
        <v>365018.39852111804</v>
      </c>
      <c r="AU113" s="159">
        <v>376893.91362026543</v>
      </c>
      <c r="AV113" s="159">
        <v>387039.68170660979</v>
      </c>
      <c r="AW113" s="159">
        <v>395943.51604252442</v>
      </c>
      <c r="AX113" s="159">
        <v>409031.62763391761</v>
      </c>
      <c r="AY113" s="159">
        <v>418964.22000593407</v>
      </c>
      <c r="AZ113" s="159">
        <v>430213.71518202731</v>
      </c>
      <c r="BA113" s="159">
        <v>442166.57060467283</v>
      </c>
      <c r="BB113" s="159">
        <v>454251.09701909922</v>
      </c>
      <c r="BC113" s="159">
        <v>465864.39758034493</v>
      </c>
      <c r="BD113" s="159">
        <v>481442.40396495385</v>
      </c>
      <c r="BE113" s="159">
        <v>498085.01923951373</v>
      </c>
      <c r="BF113" s="159">
        <v>511801.79621894169</v>
      </c>
      <c r="BG113" s="159">
        <v>530810.15481091093</v>
      </c>
      <c r="BH113" s="159">
        <v>548466.76509791892</v>
      </c>
      <c r="BI113" s="159">
        <v>569349.54357931763</v>
      </c>
      <c r="BJ113" s="159">
        <v>591055.75144950778</v>
      </c>
      <c r="BK113" s="159">
        <v>612665.13095988624</v>
      </c>
      <c r="BL113" s="159">
        <v>634505.43305180361</v>
      </c>
      <c r="BM113" s="461">
        <v>650552.21651557495</v>
      </c>
      <c r="BN113" s="461">
        <v>666969.83992888115</v>
      </c>
      <c r="BO113" s="461">
        <v>684830.48289784603</v>
      </c>
      <c r="BP113" s="461">
        <v>0</v>
      </c>
      <c r="BQ113" s="461">
        <v>0</v>
      </c>
      <c r="BR113" s="461">
        <v>0</v>
      </c>
      <c r="BS113" s="461">
        <v>0</v>
      </c>
      <c r="BT113" s="461">
        <v>0</v>
      </c>
      <c r="BU113" s="461">
        <v>0</v>
      </c>
    </row>
    <row r="114" spans="1:73" ht="17.25" customHeight="1" outlineLevel="1">
      <c r="A114" s="132"/>
      <c r="B114" s="132"/>
      <c r="C114" s="41" t="s">
        <v>283</v>
      </c>
      <c r="D114" s="132"/>
      <c r="E114" s="132"/>
      <c r="F114" s="132"/>
      <c r="G114" s="132"/>
      <c r="H114" s="132"/>
      <c r="I114" s="155">
        <v>75000</v>
      </c>
      <c r="J114" s="100">
        <v>85000</v>
      </c>
      <c r="K114" s="100">
        <v>85000</v>
      </c>
      <c r="L114" s="100">
        <v>85000</v>
      </c>
      <c r="M114" s="100">
        <v>85000</v>
      </c>
      <c r="N114" s="100">
        <v>108500</v>
      </c>
      <c r="O114" s="100">
        <v>108500</v>
      </c>
      <c r="P114" s="100">
        <v>108500</v>
      </c>
      <c r="Q114" s="100">
        <v>108500</v>
      </c>
      <c r="R114" s="100">
        <v>108500</v>
      </c>
      <c r="S114" s="100">
        <v>108500</v>
      </c>
      <c r="T114" s="100">
        <v>108500</v>
      </c>
      <c r="U114" s="100">
        <v>108500</v>
      </c>
      <c r="V114" s="100">
        <v>108500</v>
      </c>
      <c r="W114" s="100">
        <v>108500</v>
      </c>
      <c r="X114" s="100">
        <v>108500</v>
      </c>
      <c r="Y114" s="100">
        <v>108500</v>
      </c>
      <c r="Z114" s="100">
        <v>108500</v>
      </c>
      <c r="AA114" s="100">
        <v>108500</v>
      </c>
      <c r="AB114" s="100">
        <v>108500</v>
      </c>
      <c r="AC114" s="100">
        <v>108500</v>
      </c>
      <c r="AD114" s="100">
        <v>108500</v>
      </c>
      <c r="AE114" s="100">
        <v>108500</v>
      </c>
      <c r="AF114" s="100">
        <v>108500</v>
      </c>
      <c r="AG114" s="100">
        <v>108500</v>
      </c>
      <c r="AH114" s="100">
        <v>108500</v>
      </c>
      <c r="AI114" s="100">
        <v>108500</v>
      </c>
      <c r="AJ114" s="100">
        <v>108500</v>
      </c>
      <c r="AK114" s="100">
        <v>108500</v>
      </c>
      <c r="AL114" s="100">
        <v>108500</v>
      </c>
      <c r="AM114" s="100">
        <v>108500</v>
      </c>
      <c r="AN114" s="100">
        <v>108500</v>
      </c>
      <c r="AO114" s="100">
        <v>108500</v>
      </c>
      <c r="AP114" s="100">
        <v>108500</v>
      </c>
      <c r="AQ114" s="100">
        <v>108500</v>
      </c>
      <c r="AR114" s="100">
        <v>108500</v>
      </c>
      <c r="AS114" s="100">
        <v>108500</v>
      </c>
      <c r="AT114" s="100">
        <v>108500</v>
      </c>
      <c r="AU114" s="100">
        <v>108500</v>
      </c>
      <c r="AV114" s="100">
        <v>108500</v>
      </c>
      <c r="AW114" s="100">
        <v>108500</v>
      </c>
      <c r="AX114" s="100">
        <v>108500</v>
      </c>
      <c r="AY114" s="100">
        <v>108500</v>
      </c>
      <c r="AZ114" s="100">
        <v>108500</v>
      </c>
      <c r="BA114" s="100">
        <v>108500</v>
      </c>
      <c r="BB114" s="100">
        <v>108500</v>
      </c>
      <c r="BC114" s="100">
        <v>108500</v>
      </c>
      <c r="BD114" s="100">
        <v>108500</v>
      </c>
      <c r="BE114" s="100">
        <v>108500</v>
      </c>
      <c r="BF114" s="100">
        <v>108500</v>
      </c>
      <c r="BG114" s="100">
        <v>108500</v>
      </c>
      <c r="BH114" s="100">
        <v>108500</v>
      </c>
      <c r="BI114" s="100">
        <v>108500</v>
      </c>
      <c r="BJ114" s="100">
        <v>108500</v>
      </c>
      <c r="BK114" s="100">
        <v>108500</v>
      </c>
      <c r="BL114" s="100">
        <v>108500</v>
      </c>
      <c r="BM114" s="364">
        <v>108500</v>
      </c>
      <c r="BN114" s="364">
        <v>108500</v>
      </c>
      <c r="BO114" s="364">
        <v>108500</v>
      </c>
      <c r="BP114" s="364">
        <v>0</v>
      </c>
      <c r="BQ114" s="364">
        <v>0</v>
      </c>
      <c r="BR114" s="364">
        <v>0</v>
      </c>
      <c r="BS114" s="364">
        <v>0</v>
      </c>
      <c r="BT114" s="364">
        <v>0</v>
      </c>
      <c r="BU114" s="364">
        <v>0</v>
      </c>
    </row>
    <row r="115" spans="1:73" ht="17.25" customHeight="1" outlineLevel="1">
      <c r="A115" s="132"/>
      <c r="B115" s="132"/>
      <c r="C115" s="123" t="s">
        <v>688</v>
      </c>
      <c r="D115" s="132"/>
      <c r="E115" s="132"/>
      <c r="F115" s="132"/>
      <c r="G115" s="132"/>
      <c r="H115" s="132"/>
      <c r="I115" s="155">
        <v>-5000</v>
      </c>
      <c r="J115" s="100">
        <v>-26366.366666666669</v>
      </c>
      <c r="K115" s="100">
        <v>-24602.59130148021</v>
      </c>
      <c r="L115" s="100">
        <v>-40338.902721307437</v>
      </c>
      <c r="M115" s="100">
        <v>-58002.873552162666</v>
      </c>
      <c r="N115" s="100">
        <v>-78445.425406310649</v>
      </c>
      <c r="O115" s="100">
        <v>-74200.310132236598</v>
      </c>
      <c r="P115" s="100">
        <v>-52818.534272031946</v>
      </c>
      <c r="Q115" s="100">
        <v>-51281.544448567016</v>
      </c>
      <c r="R115" s="100">
        <v>-39435.113755100283</v>
      </c>
      <c r="S115" s="100">
        <v>-29697.028711135208</v>
      </c>
      <c r="T115" s="100">
        <v>-13648.39046778619</v>
      </c>
      <c r="U115" s="100">
        <v>-60.1619244225476</v>
      </c>
      <c r="V115" s="100">
        <v>12962.410308239669</v>
      </c>
      <c r="W115" s="100">
        <v>27119.64695040958</v>
      </c>
      <c r="X115" s="100">
        <v>41553.689829958545</v>
      </c>
      <c r="Y115" s="100">
        <v>57651.823275525356</v>
      </c>
      <c r="Z115" s="100">
        <v>64813.854731743122</v>
      </c>
      <c r="AA115" s="100">
        <v>74611.067881783412</v>
      </c>
      <c r="AB115" s="100">
        <v>86111.549819609543</v>
      </c>
      <c r="AC115" s="100">
        <v>97891.426982064324</v>
      </c>
      <c r="AD115" s="100">
        <v>107708.05783371154</v>
      </c>
      <c r="AE115" s="100">
        <v>112815.94819022261</v>
      </c>
      <c r="AF115" s="100">
        <v>133308.17895427637</v>
      </c>
      <c r="AG115" s="100">
        <v>142907.22043155495</v>
      </c>
      <c r="AH115" s="100">
        <v>153745.24556409928</v>
      </c>
      <c r="AI115" s="100">
        <v>158845.28388113651</v>
      </c>
      <c r="AJ115" s="100">
        <v>163452.28987648699</v>
      </c>
      <c r="AK115" s="100">
        <v>168325.98568018872</v>
      </c>
      <c r="AL115" s="100">
        <v>175587.45795059236</v>
      </c>
      <c r="AM115" s="100">
        <v>182831.37540134747</v>
      </c>
      <c r="AN115" s="100">
        <v>191291.67118674362</v>
      </c>
      <c r="AO115" s="100">
        <v>200369.91586477356</v>
      </c>
      <c r="AP115" s="100">
        <v>209461.37480816204</v>
      </c>
      <c r="AQ115" s="100">
        <v>227545.07977933239</v>
      </c>
      <c r="AR115" s="100">
        <v>235754.227151773</v>
      </c>
      <c r="AS115" s="100">
        <v>245305.74046272039</v>
      </c>
      <c r="AT115" s="100">
        <v>256518.39852111804</v>
      </c>
      <c r="AU115" s="100">
        <v>268393.91362026543</v>
      </c>
      <c r="AV115" s="100">
        <v>278539.68170660979</v>
      </c>
      <c r="AW115" s="100">
        <v>287443.51604252442</v>
      </c>
      <c r="AX115" s="100">
        <v>300531.62763391761</v>
      </c>
      <c r="AY115" s="100">
        <v>310464.22000593407</v>
      </c>
      <c r="AZ115" s="100">
        <v>321713.71518202731</v>
      </c>
      <c r="BA115" s="100">
        <v>333666.57060467283</v>
      </c>
      <c r="BB115" s="100">
        <v>345751.09701909922</v>
      </c>
      <c r="BC115" s="100">
        <v>357364.39758034493</v>
      </c>
      <c r="BD115" s="100">
        <v>372942.40396495385</v>
      </c>
      <c r="BE115" s="100">
        <v>389585.01923951373</v>
      </c>
      <c r="BF115" s="100">
        <v>403301.79621894169</v>
      </c>
      <c r="BG115" s="100">
        <v>422310.15481091093</v>
      </c>
      <c r="BH115" s="100">
        <v>439966.76509791892</v>
      </c>
      <c r="BI115" s="100">
        <v>460849.54357931757</v>
      </c>
      <c r="BJ115" s="100">
        <v>482555.75144950778</v>
      </c>
      <c r="BK115" s="100">
        <v>504165.13095988624</v>
      </c>
      <c r="BL115" s="100">
        <v>526005.43305180361</v>
      </c>
      <c r="BM115" s="100">
        <v>542052.21651557495</v>
      </c>
      <c r="BN115" s="100">
        <v>558469.83992888115</v>
      </c>
      <c r="BO115" s="100">
        <v>576330.48289784603</v>
      </c>
      <c r="BP115" s="100">
        <v>0</v>
      </c>
      <c r="BQ115" s="100">
        <v>0</v>
      </c>
      <c r="BR115" s="100">
        <v>0</v>
      </c>
      <c r="BS115" s="100">
        <v>0</v>
      </c>
      <c r="BT115" s="100">
        <v>0</v>
      </c>
      <c r="BU115" s="100">
        <v>0</v>
      </c>
    </row>
    <row r="116" spans="1:73" ht="17.25" customHeight="1" outlineLevel="1">
      <c r="A116" s="132"/>
      <c r="B116" s="132"/>
      <c r="C116" s="37"/>
      <c r="D116" s="132"/>
      <c r="E116" s="132"/>
      <c r="F116" s="132"/>
      <c r="G116" s="132"/>
      <c r="H116" s="132"/>
      <c r="I116" s="100"/>
      <c r="J116" s="100"/>
      <c r="K116" s="100"/>
      <c r="L116" s="100"/>
      <c r="M116" s="100"/>
      <c r="N116" s="100"/>
      <c r="O116" s="100"/>
      <c r="P116" s="100"/>
      <c r="Q116" s="100"/>
      <c r="R116" s="100"/>
      <c r="S116" s="100"/>
      <c r="T116" s="100"/>
      <c r="U116" s="100"/>
      <c r="V116" s="100"/>
      <c r="W116" s="100"/>
      <c r="X116" s="100"/>
      <c r="Y116" s="100"/>
      <c r="Z116" s="100"/>
      <c r="AA116" s="100"/>
      <c r="AB116" s="100"/>
      <c r="AC116" s="100"/>
      <c r="AD116" s="100"/>
      <c r="AE116" s="100"/>
      <c r="AF116" s="100"/>
      <c r="AG116" s="100"/>
      <c r="AH116" s="100"/>
      <c r="AI116" s="100"/>
      <c r="AJ116" s="100"/>
      <c r="AK116" s="100"/>
      <c r="AL116" s="100"/>
      <c r="AM116" s="100"/>
      <c r="AN116" s="100"/>
      <c r="AO116" s="100"/>
      <c r="AP116" s="100"/>
      <c r="AQ116" s="100"/>
      <c r="AR116" s="100"/>
      <c r="AS116" s="100"/>
      <c r="AT116" s="100"/>
      <c r="AU116" s="100"/>
      <c r="AV116" s="100"/>
      <c r="AW116" s="100"/>
      <c r="AX116" s="100"/>
      <c r="AY116" s="100"/>
      <c r="AZ116" s="100"/>
      <c r="BA116" s="100"/>
      <c r="BB116" s="100"/>
      <c r="BC116" s="100"/>
      <c r="BD116" s="100"/>
      <c r="BE116" s="100"/>
      <c r="BF116" s="100"/>
      <c r="BG116" s="100"/>
      <c r="BH116" s="100"/>
      <c r="BI116" s="100"/>
      <c r="BJ116" s="100"/>
      <c r="BK116" s="100"/>
      <c r="BL116" s="100"/>
      <c r="BM116" s="364"/>
      <c r="BN116" s="364"/>
      <c r="BO116" s="364"/>
      <c r="BP116" s="364"/>
      <c r="BQ116" s="364"/>
      <c r="BR116" s="364"/>
      <c r="BS116" s="364"/>
      <c r="BT116" s="364"/>
      <c r="BU116" s="364"/>
    </row>
    <row r="117" spans="1:73" ht="17.25" customHeight="1" outlineLevel="1">
      <c r="A117" s="132"/>
      <c r="B117" s="132"/>
      <c r="C117" s="3" t="s">
        <v>363</v>
      </c>
      <c r="D117" s="132"/>
      <c r="E117" s="132"/>
      <c r="F117" s="132"/>
      <c r="G117" s="132"/>
      <c r="H117" s="132"/>
      <c r="I117" s="159">
        <v>44800</v>
      </c>
      <c r="J117" s="159">
        <v>73795.724229999993</v>
      </c>
      <c r="K117" s="159">
        <v>90644.596552146875</v>
      </c>
      <c r="L117" s="159">
        <v>102072.00176972077</v>
      </c>
      <c r="M117" s="159">
        <v>151124.29846855401</v>
      </c>
      <c r="N117" s="159">
        <v>152711.50021642508</v>
      </c>
      <c r="O117" s="159">
        <v>162430.14184925359</v>
      </c>
      <c r="P117" s="159">
        <v>170796.51638973865</v>
      </c>
      <c r="Q117" s="159">
        <v>161845.34964603343</v>
      </c>
      <c r="R117" s="159">
        <v>166716.2154624541</v>
      </c>
      <c r="S117" s="159">
        <v>167797.53972020317</v>
      </c>
      <c r="T117" s="159">
        <v>174661.40016632949</v>
      </c>
      <c r="U117" s="159">
        <v>179815.20667981385</v>
      </c>
      <c r="V117" s="159">
        <v>171192.43750700349</v>
      </c>
      <c r="W117" s="159">
        <v>174436.03573417244</v>
      </c>
      <c r="X117" s="159">
        <v>174369.77453432037</v>
      </c>
      <c r="Y117" s="159">
        <v>165957.32671890678</v>
      </c>
      <c r="Z117" s="159">
        <v>170543.38980562048</v>
      </c>
      <c r="AA117" s="159">
        <v>173420.54432219683</v>
      </c>
      <c r="AB117" s="159">
        <v>165035.60843815358</v>
      </c>
      <c r="AC117" s="159">
        <v>158944.48066133799</v>
      </c>
      <c r="AD117" s="159">
        <v>158740.21773546305</v>
      </c>
      <c r="AE117" s="159">
        <v>153473.85548445134</v>
      </c>
      <c r="AF117" s="159">
        <v>158829.51355377788</v>
      </c>
      <c r="AG117" s="159">
        <v>159635.33443277489</v>
      </c>
      <c r="AH117" s="159">
        <v>151049.42816747661</v>
      </c>
      <c r="AI117" s="159">
        <v>144994.72400311416</v>
      </c>
      <c r="AJ117" s="159">
        <v>149440.8185203434</v>
      </c>
      <c r="AK117" s="159">
        <v>141096.11251980939</v>
      </c>
      <c r="AL117" s="159">
        <v>144590.8024311164</v>
      </c>
      <c r="AM117" s="159">
        <v>147741.58813053858</v>
      </c>
      <c r="AN117" s="159">
        <v>138597.84311196295</v>
      </c>
      <c r="AO117" s="159">
        <v>143096.73595334834</v>
      </c>
      <c r="AP117" s="159">
        <v>146246.74084650871</v>
      </c>
      <c r="AQ117" s="159">
        <v>124556.70905740091</v>
      </c>
      <c r="AR117" s="159">
        <v>127215.10406561672</v>
      </c>
      <c r="AS117" s="159">
        <v>131039.13214259881</v>
      </c>
      <c r="AT117" s="159">
        <v>121751.2522857976</v>
      </c>
      <c r="AU117" s="159">
        <v>126293.68507049944</v>
      </c>
      <c r="AV117" s="159">
        <v>131299.9783980283</v>
      </c>
      <c r="AW117" s="159">
        <v>121668.19949999549</v>
      </c>
      <c r="AX117" s="159">
        <v>126143.96184055341</v>
      </c>
      <c r="AY117" s="159">
        <v>129964.89058810647</v>
      </c>
      <c r="AZ117" s="159">
        <v>120771.74974400247</v>
      </c>
      <c r="BA117" s="159">
        <v>125331.58130652849</v>
      </c>
      <c r="BB117" s="159">
        <v>129077.09500966516</v>
      </c>
      <c r="BC117" s="159">
        <v>115322.85710489078</v>
      </c>
      <c r="BD117" s="159">
        <v>121630.0974366967</v>
      </c>
      <c r="BE117" s="159">
        <v>128652.16409069365</v>
      </c>
      <c r="BF117" s="159">
        <v>116503.77208341964</v>
      </c>
      <c r="BG117" s="159">
        <v>124358.43683988805</v>
      </c>
      <c r="BH117" s="159">
        <v>125474.85013109286</v>
      </c>
      <c r="BI117" s="159">
        <v>112905.82417363478</v>
      </c>
      <c r="BJ117" s="159">
        <v>120769.8438529173</v>
      </c>
      <c r="BK117" s="159">
        <v>127883.94900814985</v>
      </c>
      <c r="BL117" s="159">
        <v>111749.80163245447</v>
      </c>
      <c r="BM117" s="461">
        <v>118535.89969806731</v>
      </c>
      <c r="BN117" s="461">
        <v>125558.11031815983</v>
      </c>
      <c r="BO117" s="461">
        <v>113438.35568535999</v>
      </c>
      <c r="BP117" s="461">
        <v>0</v>
      </c>
      <c r="BQ117" s="461">
        <v>0</v>
      </c>
      <c r="BR117" s="461">
        <v>0</v>
      </c>
      <c r="BS117" s="461">
        <v>0</v>
      </c>
      <c r="BT117" s="461">
        <v>0</v>
      </c>
      <c r="BU117" s="461">
        <v>0</v>
      </c>
    </row>
    <row r="118" spans="1:73" ht="17.25" customHeight="1" outlineLevel="1">
      <c r="A118" s="132"/>
      <c r="B118" s="132"/>
      <c r="C118" s="82" t="s">
        <v>377</v>
      </c>
      <c r="D118" s="464" t="s">
        <v>409</v>
      </c>
      <c r="F118" s="132"/>
      <c r="G118" s="132"/>
      <c r="I118" s="157">
        <v>35000</v>
      </c>
      <c r="J118" s="157">
        <v>65932.750321666666</v>
      </c>
      <c r="K118" s="157">
        <v>74441.349425480206</v>
      </c>
      <c r="L118" s="157">
        <v>93695</v>
      </c>
      <c r="M118" s="157">
        <v>148260</v>
      </c>
      <c r="N118" s="157">
        <v>147825</v>
      </c>
      <c r="O118" s="157">
        <v>147390</v>
      </c>
      <c r="P118" s="157">
        <v>146955</v>
      </c>
      <c r="Q118" s="157">
        <v>146520</v>
      </c>
      <c r="R118" s="157">
        <v>146085</v>
      </c>
      <c r="S118" s="157">
        <v>145650</v>
      </c>
      <c r="T118" s="157">
        <v>145215</v>
      </c>
      <c r="U118" s="157">
        <v>144780</v>
      </c>
      <c r="V118" s="157">
        <v>144345</v>
      </c>
      <c r="W118" s="157">
        <v>143910</v>
      </c>
      <c r="X118" s="157">
        <v>138475</v>
      </c>
      <c r="Y118" s="157">
        <v>138040</v>
      </c>
      <c r="Z118" s="157">
        <v>137605</v>
      </c>
      <c r="AA118" s="157">
        <v>136430.96448469281</v>
      </c>
      <c r="AB118" s="157">
        <v>135995.96448469281</v>
      </c>
      <c r="AC118" s="157">
        <v>125560.96448469281</v>
      </c>
      <c r="AD118" s="157">
        <v>124378.6148198384</v>
      </c>
      <c r="AE118" s="157">
        <v>123943.6148198384</v>
      </c>
      <c r="AF118" s="157">
        <v>123508.6148198384</v>
      </c>
      <c r="AG118" s="157">
        <v>122317.85747125439</v>
      </c>
      <c r="AH118" s="157">
        <v>121882.85747125439</v>
      </c>
      <c r="AI118" s="157">
        <v>111447.85747125439</v>
      </c>
      <c r="AJ118" s="157">
        <v>110248.59785249882</v>
      </c>
      <c r="AK118" s="157">
        <v>109813.59785249882</v>
      </c>
      <c r="AL118" s="157">
        <v>109378.59785249882</v>
      </c>
      <c r="AM118" s="157">
        <v>108170.74031303223</v>
      </c>
      <c r="AN118" s="157">
        <v>107735.74031303223</v>
      </c>
      <c r="AO118" s="157">
        <v>107300.74031303223</v>
      </c>
      <c r="AP118" s="157">
        <v>106084.18812624665</v>
      </c>
      <c r="AQ118" s="157">
        <v>90649.188126246649</v>
      </c>
      <c r="AR118" s="157">
        <v>90214.188126246649</v>
      </c>
      <c r="AS118" s="157">
        <v>88988.843477359711</v>
      </c>
      <c r="AT118" s="157">
        <v>88553.843477359711</v>
      </c>
      <c r="AU118" s="157">
        <v>88118.843477359711</v>
      </c>
      <c r="AV118" s="157">
        <v>86884.607451172822</v>
      </c>
      <c r="AW118" s="157">
        <v>86449.607451172822</v>
      </c>
      <c r="AX118" s="157">
        <v>86014.607451172822</v>
      </c>
      <c r="AY118" s="157">
        <v>84771.380019691322</v>
      </c>
      <c r="AZ118" s="157">
        <v>84336.380019691322</v>
      </c>
      <c r="BA118" s="157">
        <v>83901.380019691322</v>
      </c>
      <c r="BB118" s="157">
        <v>82649.060029605651</v>
      </c>
      <c r="BC118" s="157">
        <v>77214.060029605651</v>
      </c>
      <c r="BD118" s="157">
        <v>76779.060029605651</v>
      </c>
      <c r="BE118" s="157">
        <v>75517.545189631521</v>
      </c>
      <c r="BF118" s="157">
        <v>75082.545189631521</v>
      </c>
      <c r="BG118" s="157">
        <v>74647.545189631521</v>
      </c>
      <c r="BH118" s="157">
        <v>68376.732057707675</v>
      </c>
      <c r="BI118" s="157">
        <v>67941.732057707675</v>
      </c>
      <c r="BJ118" s="157">
        <v>67506.732057707675</v>
      </c>
      <c r="BK118" s="157">
        <v>66226.516028049693</v>
      </c>
      <c r="BL118" s="157">
        <v>60791.5160280497</v>
      </c>
      <c r="BM118" s="462">
        <v>60356.5160280497</v>
      </c>
      <c r="BN118" s="462">
        <v>59066.791318058065</v>
      </c>
      <c r="BO118" s="462">
        <v>58631.791318058065</v>
      </c>
      <c r="BP118" s="462">
        <v>0</v>
      </c>
      <c r="BQ118" s="462">
        <v>0</v>
      </c>
      <c r="BR118" s="462">
        <v>0</v>
      </c>
      <c r="BS118" s="462">
        <v>0</v>
      </c>
      <c r="BT118" s="462">
        <v>0</v>
      </c>
      <c r="BU118" s="462">
        <v>0</v>
      </c>
    </row>
    <row r="119" spans="1:73" s="199" customFormat="1" ht="17.25" customHeight="1" outlineLevel="1">
      <c r="A119" s="132"/>
      <c r="B119" s="132"/>
      <c r="C119" s="41" t="s">
        <v>638</v>
      </c>
      <c r="D119" s="132"/>
      <c r="E119" s="182">
        <v>1</v>
      </c>
      <c r="F119" s="132"/>
      <c r="G119" s="132"/>
      <c r="I119" s="155">
        <v>35000</v>
      </c>
      <c r="J119" s="100">
        <v>34565</v>
      </c>
      <c r="K119" s="100">
        <v>34130</v>
      </c>
      <c r="L119" s="100">
        <v>33695</v>
      </c>
      <c r="M119" s="100">
        <v>33260</v>
      </c>
      <c r="N119" s="100">
        <v>32825</v>
      </c>
      <c r="O119" s="100">
        <v>32390</v>
      </c>
      <c r="P119" s="100">
        <v>31955</v>
      </c>
      <c r="Q119" s="100">
        <v>31520</v>
      </c>
      <c r="R119" s="100">
        <v>31085</v>
      </c>
      <c r="S119" s="100">
        <v>30650</v>
      </c>
      <c r="T119" s="100">
        <v>30215</v>
      </c>
      <c r="U119" s="100">
        <v>29780</v>
      </c>
      <c r="V119" s="100">
        <v>29345</v>
      </c>
      <c r="W119" s="100">
        <v>28910</v>
      </c>
      <c r="X119" s="100">
        <v>28475</v>
      </c>
      <c r="Y119" s="100">
        <v>28040</v>
      </c>
      <c r="Z119" s="100">
        <v>27605</v>
      </c>
      <c r="AA119" s="100">
        <v>27170</v>
      </c>
      <c r="AB119" s="100">
        <v>26735</v>
      </c>
      <c r="AC119" s="100">
        <v>26300</v>
      </c>
      <c r="AD119" s="100">
        <v>25865</v>
      </c>
      <c r="AE119" s="100">
        <v>25430</v>
      </c>
      <c r="AF119" s="100">
        <v>24995</v>
      </c>
      <c r="AG119" s="100">
        <v>24560</v>
      </c>
      <c r="AH119" s="100">
        <v>24125</v>
      </c>
      <c r="AI119" s="100">
        <v>23690</v>
      </c>
      <c r="AJ119" s="100">
        <v>23255</v>
      </c>
      <c r="AK119" s="100">
        <v>22820</v>
      </c>
      <c r="AL119" s="100">
        <v>22385</v>
      </c>
      <c r="AM119" s="100">
        <v>21950</v>
      </c>
      <c r="AN119" s="100">
        <v>21515</v>
      </c>
      <c r="AO119" s="100">
        <v>21080</v>
      </c>
      <c r="AP119" s="100">
        <v>20645</v>
      </c>
      <c r="AQ119" s="100">
        <v>20210</v>
      </c>
      <c r="AR119" s="100">
        <v>19775</v>
      </c>
      <c r="AS119" s="100">
        <v>19340</v>
      </c>
      <c r="AT119" s="100">
        <v>18905</v>
      </c>
      <c r="AU119" s="100">
        <v>18470</v>
      </c>
      <c r="AV119" s="100">
        <v>18035</v>
      </c>
      <c r="AW119" s="100">
        <v>17600</v>
      </c>
      <c r="AX119" s="100">
        <v>17165</v>
      </c>
      <c r="AY119" s="100">
        <v>16730</v>
      </c>
      <c r="AZ119" s="100">
        <v>16295</v>
      </c>
      <c r="BA119" s="100">
        <v>15860</v>
      </c>
      <c r="BB119" s="100">
        <v>15425</v>
      </c>
      <c r="BC119" s="100">
        <v>14990</v>
      </c>
      <c r="BD119" s="100">
        <v>14555</v>
      </c>
      <c r="BE119" s="100">
        <v>14120</v>
      </c>
      <c r="BF119" s="100">
        <v>13685</v>
      </c>
      <c r="BG119" s="100">
        <v>13250</v>
      </c>
      <c r="BH119" s="100">
        <v>12815</v>
      </c>
      <c r="BI119" s="100">
        <v>12380</v>
      </c>
      <c r="BJ119" s="100">
        <v>11945</v>
      </c>
      <c r="BK119" s="100">
        <v>11510</v>
      </c>
      <c r="BL119" s="100">
        <v>11075</v>
      </c>
      <c r="BM119" s="364">
        <v>10640</v>
      </c>
      <c r="BN119" s="364">
        <v>10205</v>
      </c>
      <c r="BO119" s="364">
        <v>9770</v>
      </c>
      <c r="BP119" s="364">
        <v>0</v>
      </c>
      <c r="BQ119" s="364">
        <v>0</v>
      </c>
      <c r="BR119" s="364">
        <v>0</v>
      </c>
      <c r="BS119" s="364">
        <v>0</v>
      </c>
      <c r="BT119" s="364">
        <v>0</v>
      </c>
      <c r="BU119" s="364">
        <v>0</v>
      </c>
    </row>
    <row r="120" spans="1:73" ht="17.25" customHeight="1" outlineLevel="1">
      <c r="A120" s="132"/>
      <c r="B120" s="132"/>
      <c r="C120" s="41" t="s">
        <v>806</v>
      </c>
      <c r="D120" s="132"/>
      <c r="E120" s="182">
        <v>1</v>
      </c>
      <c r="F120" s="132"/>
      <c r="G120" s="132"/>
      <c r="I120" s="100"/>
      <c r="J120" s="100">
        <v>31367.750321666666</v>
      </c>
      <c r="K120" s="100">
        <v>40311.349425480206</v>
      </c>
      <c r="L120" s="100">
        <v>60000</v>
      </c>
      <c r="M120" s="100">
        <v>60000</v>
      </c>
      <c r="N120" s="100">
        <v>60000</v>
      </c>
      <c r="O120" s="100">
        <v>60000</v>
      </c>
      <c r="P120" s="100">
        <v>60000</v>
      </c>
      <c r="Q120" s="100">
        <v>60000</v>
      </c>
      <c r="R120" s="100">
        <v>60000</v>
      </c>
      <c r="S120" s="100">
        <v>60000</v>
      </c>
      <c r="T120" s="100">
        <v>60000</v>
      </c>
      <c r="U120" s="100">
        <v>60000</v>
      </c>
      <c r="V120" s="100">
        <v>60000</v>
      </c>
      <c r="W120" s="100">
        <v>60000</v>
      </c>
      <c r="X120" s="100">
        <v>60000</v>
      </c>
      <c r="Y120" s="100">
        <v>60000</v>
      </c>
      <c r="Z120" s="100">
        <v>60000</v>
      </c>
      <c r="AA120" s="100">
        <v>59260.964484692806</v>
      </c>
      <c r="AB120" s="100">
        <v>59260.964484692806</v>
      </c>
      <c r="AC120" s="100">
        <v>59260.964484692806</v>
      </c>
      <c r="AD120" s="100">
        <v>58513.614819838403</v>
      </c>
      <c r="AE120" s="100">
        <v>58513.614819838403</v>
      </c>
      <c r="AF120" s="100">
        <v>58513.614819838403</v>
      </c>
      <c r="AG120" s="100">
        <v>57757.857471254392</v>
      </c>
      <c r="AH120" s="100">
        <v>57757.857471254392</v>
      </c>
      <c r="AI120" s="100">
        <v>57757.857471254392</v>
      </c>
      <c r="AJ120" s="100">
        <v>56993.59785249881</v>
      </c>
      <c r="AK120" s="100">
        <v>56993.59785249881</v>
      </c>
      <c r="AL120" s="100">
        <v>56993.59785249881</v>
      </c>
      <c r="AM120" s="100">
        <v>56220.740313032227</v>
      </c>
      <c r="AN120" s="100">
        <v>56220.740313032227</v>
      </c>
      <c r="AO120" s="100">
        <v>56220.740313032227</v>
      </c>
      <c r="AP120" s="100">
        <v>55439.188126246641</v>
      </c>
      <c r="AQ120" s="100">
        <v>55439.188126246641</v>
      </c>
      <c r="AR120" s="100">
        <v>55439.188126246641</v>
      </c>
      <c r="AS120" s="100">
        <v>54648.843477359718</v>
      </c>
      <c r="AT120" s="100">
        <v>54648.843477359718</v>
      </c>
      <c r="AU120" s="100">
        <v>54648.843477359718</v>
      </c>
      <c r="AV120" s="100">
        <v>53849.607451172822</v>
      </c>
      <c r="AW120" s="100">
        <v>53849.607451172822</v>
      </c>
      <c r="AX120" s="100">
        <v>53849.607451172822</v>
      </c>
      <c r="AY120" s="100">
        <v>53041.380019691322</v>
      </c>
      <c r="AZ120" s="100">
        <v>53041.380019691322</v>
      </c>
      <c r="BA120" s="100">
        <v>53041.380019691322</v>
      </c>
      <c r="BB120" s="100">
        <v>52224.060029605651</v>
      </c>
      <c r="BC120" s="100">
        <v>52224.060029605651</v>
      </c>
      <c r="BD120" s="100">
        <v>52224.060029605651</v>
      </c>
      <c r="BE120" s="100">
        <v>51397.545189631521</v>
      </c>
      <c r="BF120" s="100">
        <v>51397.545189631521</v>
      </c>
      <c r="BG120" s="100">
        <v>51397.545189631521</v>
      </c>
      <c r="BH120" s="100">
        <v>50561.732057707683</v>
      </c>
      <c r="BI120" s="100">
        <v>50561.732057707683</v>
      </c>
      <c r="BJ120" s="100">
        <v>50561.732057707683</v>
      </c>
      <c r="BK120" s="100">
        <v>49716.5160280497</v>
      </c>
      <c r="BL120" s="100">
        <v>49716.5160280497</v>
      </c>
      <c r="BM120" s="364">
        <v>49716.5160280497</v>
      </c>
      <c r="BN120" s="364">
        <v>48861.791318058065</v>
      </c>
      <c r="BO120" s="364">
        <v>48861.791318058065</v>
      </c>
      <c r="BP120" s="364">
        <v>0</v>
      </c>
      <c r="BQ120" s="364">
        <v>0</v>
      </c>
      <c r="BR120" s="364">
        <v>0</v>
      </c>
      <c r="BS120" s="364">
        <v>0</v>
      </c>
      <c r="BT120" s="364">
        <v>0</v>
      </c>
      <c r="BU120" s="364">
        <v>0</v>
      </c>
    </row>
    <row r="121" spans="1:73" ht="17.25" customHeight="1" outlineLevel="1">
      <c r="A121" s="132"/>
      <c r="B121" s="132"/>
      <c r="C121" s="41" t="s">
        <v>807</v>
      </c>
      <c r="D121" s="100"/>
      <c r="E121" s="182">
        <v>0</v>
      </c>
      <c r="F121" s="100"/>
      <c r="G121" s="132"/>
      <c r="I121" s="100"/>
      <c r="J121" s="100">
        <v>0</v>
      </c>
      <c r="K121" s="100">
        <v>0</v>
      </c>
      <c r="L121" s="100">
        <v>0</v>
      </c>
      <c r="M121" s="100">
        <v>55000</v>
      </c>
      <c r="N121" s="100">
        <v>55000</v>
      </c>
      <c r="O121" s="100">
        <v>55000</v>
      </c>
      <c r="P121" s="100">
        <v>55000</v>
      </c>
      <c r="Q121" s="100">
        <v>55000</v>
      </c>
      <c r="R121" s="100">
        <v>55000</v>
      </c>
      <c r="S121" s="100">
        <v>55000</v>
      </c>
      <c r="T121" s="100">
        <v>55000</v>
      </c>
      <c r="U121" s="100">
        <v>55000</v>
      </c>
      <c r="V121" s="100">
        <v>55000</v>
      </c>
      <c r="W121" s="100">
        <v>55000</v>
      </c>
      <c r="X121" s="100">
        <v>50000</v>
      </c>
      <c r="Y121" s="100">
        <v>50000</v>
      </c>
      <c r="Z121" s="100">
        <v>50000</v>
      </c>
      <c r="AA121" s="100">
        <v>50000</v>
      </c>
      <c r="AB121" s="100">
        <v>50000</v>
      </c>
      <c r="AC121" s="100">
        <v>40000</v>
      </c>
      <c r="AD121" s="100">
        <v>40000</v>
      </c>
      <c r="AE121" s="100">
        <v>40000</v>
      </c>
      <c r="AF121" s="100">
        <v>40000</v>
      </c>
      <c r="AG121" s="100">
        <v>40000</v>
      </c>
      <c r="AH121" s="100">
        <v>40000</v>
      </c>
      <c r="AI121" s="100">
        <v>30000</v>
      </c>
      <c r="AJ121" s="100">
        <v>30000</v>
      </c>
      <c r="AK121" s="100">
        <v>30000</v>
      </c>
      <c r="AL121" s="100">
        <v>30000</v>
      </c>
      <c r="AM121" s="100">
        <v>30000</v>
      </c>
      <c r="AN121" s="100">
        <v>30000</v>
      </c>
      <c r="AO121" s="100">
        <v>30000</v>
      </c>
      <c r="AP121" s="100">
        <v>30000</v>
      </c>
      <c r="AQ121" s="100">
        <v>15000</v>
      </c>
      <c r="AR121" s="100">
        <v>15000</v>
      </c>
      <c r="AS121" s="100">
        <v>15000</v>
      </c>
      <c r="AT121" s="100">
        <v>15000</v>
      </c>
      <c r="AU121" s="100">
        <v>15000</v>
      </c>
      <c r="AV121" s="100">
        <v>15000</v>
      </c>
      <c r="AW121" s="100">
        <v>15000</v>
      </c>
      <c r="AX121" s="100">
        <v>15000</v>
      </c>
      <c r="AY121" s="100">
        <v>15000</v>
      </c>
      <c r="AZ121" s="100">
        <v>15000</v>
      </c>
      <c r="BA121" s="100">
        <v>15000</v>
      </c>
      <c r="BB121" s="100">
        <v>15000</v>
      </c>
      <c r="BC121" s="100">
        <v>10000</v>
      </c>
      <c r="BD121" s="100">
        <v>10000</v>
      </c>
      <c r="BE121" s="100">
        <v>10000</v>
      </c>
      <c r="BF121" s="100">
        <v>10000</v>
      </c>
      <c r="BG121" s="100">
        <v>10000</v>
      </c>
      <c r="BH121" s="100">
        <v>5000</v>
      </c>
      <c r="BI121" s="100">
        <v>5000</v>
      </c>
      <c r="BJ121" s="100">
        <v>5000</v>
      </c>
      <c r="BK121" s="100">
        <v>5000</v>
      </c>
      <c r="BL121" s="100">
        <v>0</v>
      </c>
      <c r="BM121" s="364">
        <v>0</v>
      </c>
      <c r="BN121" s="364">
        <v>0</v>
      </c>
      <c r="BO121" s="364">
        <v>0</v>
      </c>
      <c r="BP121" s="364">
        <v>0</v>
      </c>
      <c r="BQ121" s="364">
        <v>0</v>
      </c>
      <c r="BR121" s="364">
        <v>0</v>
      </c>
      <c r="BS121" s="364">
        <v>0</v>
      </c>
      <c r="BT121" s="364">
        <v>0</v>
      </c>
      <c r="BU121" s="364">
        <v>0</v>
      </c>
    </row>
    <row r="122" spans="1:73" ht="17.25" customHeight="1" outlineLevel="1">
      <c r="A122" s="132"/>
      <c r="B122" s="132"/>
      <c r="C122" s="37"/>
      <c r="D122" s="132"/>
      <c r="E122" s="132"/>
      <c r="F122" s="132"/>
      <c r="G122" s="132"/>
      <c r="H122" s="132"/>
      <c r="I122" s="100"/>
      <c r="J122" s="100"/>
      <c r="K122" s="100"/>
      <c r="L122" s="100"/>
      <c r="M122" s="100"/>
      <c r="N122" s="100"/>
      <c r="O122" s="100"/>
      <c r="P122" s="100"/>
      <c r="Q122" s="100"/>
      <c r="R122" s="100"/>
      <c r="S122" s="100"/>
      <c r="T122" s="100"/>
      <c r="U122" s="100"/>
      <c r="V122" s="100"/>
      <c r="W122" s="100"/>
      <c r="X122" s="100"/>
      <c r="Y122" s="100"/>
      <c r="Z122" s="100"/>
      <c r="AA122" s="100"/>
      <c r="AB122" s="100"/>
      <c r="AC122" s="100"/>
      <c r="AD122" s="100"/>
      <c r="AE122" s="100"/>
      <c r="AF122" s="100"/>
      <c r="AG122" s="100"/>
      <c r="AH122" s="100"/>
      <c r="AI122" s="100"/>
      <c r="AJ122" s="100"/>
      <c r="AK122" s="100"/>
      <c r="AL122" s="100"/>
      <c r="AM122" s="100"/>
      <c r="AN122" s="100"/>
      <c r="AO122" s="100"/>
      <c r="AP122" s="100"/>
      <c r="AQ122" s="100"/>
      <c r="AR122" s="100"/>
      <c r="AS122" s="100"/>
      <c r="AT122" s="100"/>
      <c r="AU122" s="100"/>
      <c r="AV122" s="100"/>
      <c r="AW122" s="100"/>
      <c r="AX122" s="100"/>
      <c r="AY122" s="100"/>
      <c r="AZ122" s="100"/>
      <c r="BA122" s="100"/>
      <c r="BB122" s="100"/>
      <c r="BC122" s="100"/>
      <c r="BD122" s="100"/>
      <c r="BE122" s="100"/>
      <c r="BF122" s="100"/>
      <c r="BG122" s="100"/>
      <c r="BH122" s="100"/>
      <c r="BI122" s="100"/>
      <c r="BJ122" s="100"/>
      <c r="BK122" s="100"/>
      <c r="BL122" s="100"/>
      <c r="BM122" s="364"/>
      <c r="BN122" s="364"/>
      <c r="BO122" s="364"/>
      <c r="BP122" s="364"/>
      <c r="BQ122" s="364"/>
      <c r="BR122" s="364"/>
      <c r="BS122" s="364"/>
      <c r="BT122" s="364"/>
      <c r="BU122" s="364"/>
    </row>
    <row r="123" spans="1:73" ht="17.25" customHeight="1" outlineLevel="1">
      <c r="A123" s="132"/>
      <c r="B123" s="132"/>
      <c r="C123" s="94" t="s">
        <v>624</v>
      </c>
      <c r="D123" s="132"/>
      <c r="E123" s="132"/>
      <c r="F123" s="132"/>
      <c r="G123" s="132"/>
      <c r="H123" s="132"/>
      <c r="I123" s="157">
        <v>9800</v>
      </c>
      <c r="J123" s="157">
        <v>7862.9739083333334</v>
      </c>
      <c r="K123" s="157">
        <v>16203.247126666669</v>
      </c>
      <c r="L123" s="157">
        <v>8377.0017697207677</v>
      </c>
      <c r="M123" s="157">
        <v>2864.2984685540055</v>
      </c>
      <c r="N123" s="157">
        <v>4886.5002164250845</v>
      </c>
      <c r="O123" s="157">
        <v>15040.141849253583</v>
      </c>
      <c r="P123" s="157">
        <v>23841.516389738648</v>
      </c>
      <c r="Q123" s="157">
        <v>15325.349646033425</v>
      </c>
      <c r="R123" s="157">
        <v>20631.215462454093</v>
      </c>
      <c r="S123" s="157">
        <v>22147.539720203175</v>
      </c>
      <c r="T123" s="157">
        <v>29446.40016632948</v>
      </c>
      <c r="U123" s="157">
        <v>35035.206679813855</v>
      </c>
      <c r="V123" s="157">
        <v>26847.437507003488</v>
      </c>
      <c r="W123" s="157">
        <v>30526.035734172459</v>
      </c>
      <c r="X123" s="157">
        <v>35894.774534320364</v>
      </c>
      <c r="Y123" s="157">
        <v>27917.326718906781</v>
      </c>
      <c r="Z123" s="157">
        <v>32938.389805620478</v>
      </c>
      <c r="AA123" s="157">
        <v>36989.579837504018</v>
      </c>
      <c r="AB123" s="157">
        <v>29039.643953460778</v>
      </c>
      <c r="AC123" s="157">
        <v>33383.516176645178</v>
      </c>
      <c r="AD123" s="157">
        <v>34361.602915624637</v>
      </c>
      <c r="AE123" s="157">
        <v>29530.240664612928</v>
      </c>
      <c r="AF123" s="157">
        <v>35320.898733939466</v>
      </c>
      <c r="AG123" s="157">
        <v>37317.4769615205</v>
      </c>
      <c r="AH123" s="157">
        <v>29166.570696222218</v>
      </c>
      <c r="AI123" s="157">
        <v>33546.866531859778</v>
      </c>
      <c r="AJ123" s="157">
        <v>39192.220667844565</v>
      </c>
      <c r="AK123" s="157">
        <v>31282.514667310581</v>
      </c>
      <c r="AL123" s="157">
        <v>35212.20457861758</v>
      </c>
      <c r="AM123" s="157">
        <v>39570.847817506336</v>
      </c>
      <c r="AN123" s="157">
        <v>30862.102798930719</v>
      </c>
      <c r="AO123" s="157">
        <v>35795.99564031609</v>
      </c>
      <c r="AP123" s="157">
        <v>40162.552720262072</v>
      </c>
      <c r="AQ123" s="157">
        <v>33907.520931154264</v>
      </c>
      <c r="AR123" s="157">
        <v>37000.915939370068</v>
      </c>
      <c r="AS123" s="157">
        <v>42050.288665239103</v>
      </c>
      <c r="AT123" s="157">
        <v>33197.408808437889</v>
      </c>
      <c r="AU123" s="157">
        <v>38174.841593139732</v>
      </c>
      <c r="AV123" s="157">
        <v>44415.370946855488</v>
      </c>
      <c r="AW123" s="157">
        <v>35218.592048822669</v>
      </c>
      <c r="AX123" s="157">
        <v>40129.354389380584</v>
      </c>
      <c r="AY123" s="157">
        <v>45193.510568415157</v>
      </c>
      <c r="AZ123" s="157">
        <v>36435.369724311146</v>
      </c>
      <c r="BA123" s="157">
        <v>41430.201286837168</v>
      </c>
      <c r="BB123" s="157">
        <v>46428.034980059514</v>
      </c>
      <c r="BC123" s="157">
        <v>38108.797075285132</v>
      </c>
      <c r="BD123" s="157">
        <v>44851.037407091047</v>
      </c>
      <c r="BE123" s="157">
        <v>53134.618901062131</v>
      </c>
      <c r="BF123" s="157">
        <v>41421.226893788109</v>
      </c>
      <c r="BG123" s="157">
        <v>49710.891650256526</v>
      </c>
      <c r="BH123" s="157">
        <v>57098.118073385187</v>
      </c>
      <c r="BI123" s="157">
        <v>44964.092115927109</v>
      </c>
      <c r="BJ123" s="157">
        <v>53263.111795209625</v>
      </c>
      <c r="BK123" s="157">
        <v>61657.432980100166</v>
      </c>
      <c r="BL123" s="157">
        <v>50958.28560440478</v>
      </c>
      <c r="BM123" s="462">
        <v>58179.383670017611</v>
      </c>
      <c r="BN123" s="462">
        <v>66491.319000101765</v>
      </c>
      <c r="BO123" s="462">
        <v>54806.564367301922</v>
      </c>
      <c r="BP123" s="462">
        <v>0</v>
      </c>
      <c r="BQ123" s="462">
        <v>0</v>
      </c>
      <c r="BR123" s="462">
        <v>0</v>
      </c>
      <c r="BS123" s="462">
        <v>0</v>
      </c>
      <c r="BT123" s="462">
        <v>0</v>
      </c>
      <c r="BU123" s="462">
        <v>0</v>
      </c>
    </row>
    <row r="124" spans="1:73" ht="17.25" customHeight="1" outlineLevel="1">
      <c r="A124" s="132"/>
      <c r="B124" s="132"/>
      <c r="C124" s="199" t="s">
        <v>617</v>
      </c>
      <c r="D124" s="132"/>
      <c r="E124" s="132"/>
      <c r="F124" s="132"/>
      <c r="G124" s="132"/>
      <c r="H124" s="132"/>
      <c r="I124" s="100"/>
      <c r="J124" s="100">
        <v>0</v>
      </c>
      <c r="K124" s="100">
        <v>0</v>
      </c>
      <c r="L124" s="100">
        <v>1225.7594020207616</v>
      </c>
      <c r="M124" s="100">
        <v>0</v>
      </c>
      <c r="N124" s="100">
        <v>0</v>
      </c>
      <c r="O124" s="100">
        <v>0</v>
      </c>
      <c r="P124" s="100">
        <v>0</v>
      </c>
      <c r="Q124" s="100">
        <v>0</v>
      </c>
      <c r="R124" s="100">
        <v>0</v>
      </c>
      <c r="S124" s="100">
        <v>0</v>
      </c>
      <c r="T124" s="100">
        <v>0</v>
      </c>
      <c r="U124" s="100">
        <v>0</v>
      </c>
      <c r="V124" s="100">
        <v>0</v>
      </c>
      <c r="W124" s="100">
        <v>0</v>
      </c>
      <c r="X124" s="100">
        <v>0</v>
      </c>
      <c r="Y124" s="100">
        <v>0</v>
      </c>
      <c r="Z124" s="100">
        <v>0</v>
      </c>
      <c r="AA124" s="100">
        <v>0</v>
      </c>
      <c r="AB124" s="100">
        <v>0</v>
      </c>
      <c r="AC124" s="100">
        <v>0</v>
      </c>
      <c r="AD124" s="100">
        <v>0</v>
      </c>
      <c r="AE124" s="100">
        <v>0</v>
      </c>
      <c r="AF124" s="100">
        <v>0</v>
      </c>
      <c r="AG124" s="100">
        <v>0</v>
      </c>
      <c r="AH124" s="100">
        <v>0</v>
      </c>
      <c r="AI124" s="100">
        <v>0</v>
      </c>
      <c r="AJ124" s="100">
        <v>0</v>
      </c>
      <c r="AK124" s="100">
        <v>0</v>
      </c>
      <c r="AL124" s="100">
        <v>0</v>
      </c>
      <c r="AM124" s="100">
        <v>0</v>
      </c>
      <c r="AN124" s="100">
        <v>0</v>
      </c>
      <c r="AO124" s="100">
        <v>0</v>
      </c>
      <c r="AP124" s="100">
        <v>0</v>
      </c>
      <c r="AQ124" s="100">
        <v>0</v>
      </c>
      <c r="AR124" s="100">
        <v>0</v>
      </c>
      <c r="AS124" s="100">
        <v>0</v>
      </c>
      <c r="AT124" s="100">
        <v>0</v>
      </c>
      <c r="AU124" s="100">
        <v>0</v>
      </c>
      <c r="AV124" s="100">
        <v>0</v>
      </c>
      <c r="AW124" s="100">
        <v>0</v>
      </c>
      <c r="AX124" s="100">
        <v>0</v>
      </c>
      <c r="AY124" s="100">
        <v>0</v>
      </c>
      <c r="AZ124" s="100">
        <v>0</v>
      </c>
      <c r="BA124" s="100">
        <v>0</v>
      </c>
      <c r="BB124" s="100">
        <v>0</v>
      </c>
      <c r="BC124" s="100">
        <v>0</v>
      </c>
      <c r="BD124" s="100">
        <v>0</v>
      </c>
      <c r="BE124" s="100">
        <v>0</v>
      </c>
      <c r="BF124" s="100">
        <v>0</v>
      </c>
      <c r="BG124" s="100">
        <v>0</v>
      </c>
      <c r="BH124" s="100">
        <v>0</v>
      </c>
      <c r="BI124" s="100">
        <v>0</v>
      </c>
      <c r="BJ124" s="100">
        <v>0</v>
      </c>
      <c r="BK124" s="100">
        <v>0</v>
      </c>
      <c r="BL124" s="100">
        <v>0</v>
      </c>
      <c r="BM124" s="364">
        <v>0</v>
      </c>
      <c r="BN124" s="364">
        <v>0</v>
      </c>
      <c r="BO124" s="364">
        <v>0</v>
      </c>
      <c r="BP124" s="364">
        <v>0</v>
      </c>
      <c r="BQ124" s="364">
        <v>0</v>
      </c>
      <c r="BR124" s="364">
        <v>0</v>
      </c>
      <c r="BS124" s="364">
        <v>0</v>
      </c>
      <c r="BT124" s="364">
        <v>0</v>
      </c>
      <c r="BU124" s="364">
        <v>0</v>
      </c>
    </row>
    <row r="125" spans="1:73" ht="17.25" customHeight="1" outlineLevel="1">
      <c r="A125" s="132"/>
      <c r="B125" s="132"/>
      <c r="C125" s="41" t="s">
        <v>175</v>
      </c>
      <c r="D125" s="132"/>
      <c r="E125" s="132"/>
      <c r="F125" s="132"/>
      <c r="G125" s="132"/>
      <c r="H125" s="132"/>
      <c r="I125" s="155">
        <v>9800</v>
      </c>
      <c r="J125" s="100">
        <v>13982.913333333334</v>
      </c>
      <c r="K125" s="100">
        <v>14050.650666666668</v>
      </c>
      <c r="L125" s="100">
        <v>6315.3280800000066</v>
      </c>
      <c r="M125" s="100">
        <v>5079.6150416000055</v>
      </c>
      <c r="N125" s="100">
        <v>4641.8477424320045</v>
      </c>
      <c r="O125" s="100">
        <v>12804.429097280641</v>
      </c>
      <c r="P125" s="100">
        <v>16551.562079226249</v>
      </c>
      <c r="Q125" s="100">
        <v>10494.049720810777</v>
      </c>
      <c r="R125" s="100">
        <v>14377.095115226992</v>
      </c>
      <c r="S125" s="100">
        <v>14710.301417531533</v>
      </c>
      <c r="T125" s="100">
        <v>16510.671845882171</v>
      </c>
      <c r="U125" s="100">
        <v>17480.20968279981</v>
      </c>
      <c r="V125" s="100">
        <v>17172.718276455809</v>
      </c>
      <c r="W125" s="100">
        <v>17431.29704198493</v>
      </c>
      <c r="X125" s="100">
        <v>17695.047382824625</v>
      </c>
      <c r="Y125" s="100">
        <v>17964.072730481115</v>
      </c>
      <c r="Z125" s="100">
        <v>19059.478585090736</v>
      </c>
      <c r="AA125" s="100">
        <v>18518.372556792558</v>
      </c>
      <c r="AB125" s="100">
        <v>18803.864407928406</v>
      </c>
      <c r="AC125" s="100">
        <v>18954.466970366702</v>
      </c>
      <c r="AD125" s="100">
        <v>19106.675592796557</v>
      </c>
      <c r="AE125" s="100">
        <v>19260.508336505241</v>
      </c>
      <c r="AF125" s="100">
        <v>18401.903343136531</v>
      </c>
      <c r="AG125" s="100">
        <v>17823.408597374953</v>
      </c>
      <c r="AH125" s="100">
        <v>17967.447184571902</v>
      </c>
      <c r="AI125" s="100">
        <v>18161.036603665285</v>
      </c>
      <c r="AJ125" s="100">
        <v>18589.794571894556</v>
      </c>
      <c r="AK125" s="100">
        <v>19129.939027849963</v>
      </c>
      <c r="AL125" s="100">
        <v>18559.288134569659</v>
      </c>
      <c r="AM125" s="100">
        <v>18705.16321591536</v>
      </c>
      <c r="AN125" s="100">
        <v>18852.497048074511</v>
      </c>
      <c r="AO125" s="100">
        <v>19001.304218555262</v>
      </c>
      <c r="AP125" s="100">
        <v>19151.599460740821</v>
      </c>
      <c r="AQ125" s="100">
        <v>20024.397655348235</v>
      </c>
      <c r="AR125" s="100">
        <v>19456.713831901725</v>
      </c>
      <c r="AS125" s="100">
        <v>19741.563170220747</v>
      </c>
      <c r="AT125" s="100">
        <v>19767.961001922959</v>
      </c>
      <c r="AU125" s="100">
        <v>19925.92281194219</v>
      </c>
      <c r="AV125" s="100">
        <v>20806.464240061621</v>
      </c>
      <c r="AW125" s="100">
        <v>20246.601082462228</v>
      </c>
      <c r="AX125" s="100">
        <v>20409.349293286839</v>
      </c>
      <c r="AY125" s="100">
        <v>20573.724986219706</v>
      </c>
      <c r="AZ125" s="100">
        <v>20739.744436081899</v>
      </c>
      <c r="BA125" s="100">
        <v>20907.424080442725</v>
      </c>
      <c r="BB125" s="100">
        <v>21076.78052124715</v>
      </c>
      <c r="BC125" s="100">
        <v>21968.830526459613</v>
      </c>
      <c r="BD125" s="100">
        <v>19290.867484044349</v>
      </c>
      <c r="BE125" s="100">
        <v>19446.778358884796</v>
      </c>
      <c r="BF125" s="100">
        <v>19604.248342473657</v>
      </c>
      <c r="BG125" s="100">
        <v>19763.293025898398</v>
      </c>
      <c r="BH125" s="100">
        <v>20644.928156157388</v>
      </c>
      <c r="BI125" s="100">
        <v>20086.169637718951</v>
      </c>
      <c r="BJ125" s="100">
        <v>20250.033534096132</v>
      </c>
      <c r="BK125" s="100">
        <v>20570.036069437105</v>
      </c>
      <c r="BL125" s="100">
        <v>20582.693630131471</v>
      </c>
      <c r="BM125" s="364">
        <v>20751.522766432783</v>
      </c>
      <c r="BN125" s="364">
        <v>20922.040194097113</v>
      </c>
      <c r="BO125" s="364">
        <v>21094.262796038085</v>
      </c>
      <c r="BP125" s="364">
        <v>0</v>
      </c>
      <c r="BQ125" s="364">
        <v>0</v>
      </c>
      <c r="BR125" s="364">
        <v>0</v>
      </c>
      <c r="BS125" s="364">
        <v>0</v>
      </c>
      <c r="BT125" s="364">
        <v>0</v>
      </c>
      <c r="BU125" s="364">
        <v>0</v>
      </c>
    </row>
    <row r="126" spans="1:73" ht="17.25" customHeight="1" outlineLevel="1">
      <c r="A126" s="132"/>
      <c r="B126" s="132"/>
      <c r="C126" s="41" t="s">
        <v>622</v>
      </c>
      <c r="D126" s="132"/>
      <c r="E126" s="132"/>
      <c r="F126" s="132"/>
      <c r="G126" s="132"/>
      <c r="H126" s="132"/>
      <c r="I126" s="100"/>
      <c r="J126" s="100">
        <v>0</v>
      </c>
      <c r="K126" s="100">
        <v>0</v>
      </c>
      <c r="L126" s="100">
        <v>0</v>
      </c>
      <c r="M126" s="100">
        <v>0</v>
      </c>
      <c r="N126" s="100">
        <v>0</v>
      </c>
      <c r="O126" s="100">
        <v>0</v>
      </c>
      <c r="P126" s="100">
        <v>0</v>
      </c>
      <c r="Q126" s="100">
        <v>0</v>
      </c>
      <c r="R126" s="100">
        <v>0</v>
      </c>
      <c r="S126" s="100">
        <v>0</v>
      </c>
      <c r="T126" s="100">
        <v>4073.0695782222356</v>
      </c>
      <c r="U126" s="100">
        <v>8146.1391564444712</v>
      </c>
      <c r="V126" s="100">
        <v>-280.79126533329327</v>
      </c>
      <c r="W126" s="100">
        <v>3792.2783128889423</v>
      </c>
      <c r="X126" s="100">
        <v>7865.3478911111779</v>
      </c>
      <c r="Y126" s="100">
        <v>-561.58253066658654</v>
      </c>
      <c r="Z126" s="100">
        <v>3511.487047555649</v>
      </c>
      <c r="AA126" s="100">
        <v>7584.5566257778846</v>
      </c>
      <c r="AB126" s="100">
        <v>-842.3737959998798</v>
      </c>
      <c r="AC126" s="100">
        <v>3230.6957822223558</v>
      </c>
      <c r="AD126" s="100">
        <v>7303.7653604445914</v>
      </c>
      <c r="AE126" s="100">
        <v>-1123.1650613331731</v>
      </c>
      <c r="AF126" s="100">
        <v>2974.3039239921754</v>
      </c>
      <c r="AG126" s="100">
        <v>7071.772909317524</v>
      </c>
      <c r="AH126" s="100">
        <v>-1330.7581053571266</v>
      </c>
      <c r="AI126" s="100">
        <v>2766.7108799682219</v>
      </c>
      <c r="AJ126" s="100">
        <v>7987.3449266267435</v>
      </c>
      <c r="AK126" s="100">
        <v>-415.18608804790711</v>
      </c>
      <c r="AL126" s="100">
        <v>3682.2828972774414</v>
      </c>
      <c r="AM126" s="100">
        <v>7779.7518826027899</v>
      </c>
      <c r="AN126" s="100">
        <v>-622.77913207186066</v>
      </c>
      <c r="AO126" s="100">
        <v>3474.6898532534879</v>
      </c>
      <c r="AP126" s="100">
        <v>7572.1588385788364</v>
      </c>
      <c r="AQ126" s="100">
        <v>-830.37217609581421</v>
      </c>
      <c r="AR126" s="100">
        <v>3864.2463167974865</v>
      </c>
      <c r="AS126" s="100">
        <v>8558.8648096907873</v>
      </c>
      <c r="AT126" s="100">
        <v>-496.51669741591104</v>
      </c>
      <c r="AU126" s="100">
        <v>4198.1017954773897</v>
      </c>
      <c r="AV126" s="100">
        <v>9723.0924644665047</v>
      </c>
      <c r="AW126" s="100">
        <v>667.71095735980634</v>
      </c>
      <c r="AX126" s="100">
        <v>5362.3294502531071</v>
      </c>
      <c r="AY126" s="100">
        <v>10056.947943146408</v>
      </c>
      <c r="AZ126" s="100">
        <v>1001.5664360397095</v>
      </c>
      <c r="BA126" s="100">
        <v>5696.1849289330103</v>
      </c>
      <c r="BB126" s="100">
        <v>10390.803421826311</v>
      </c>
      <c r="BC126" s="100">
        <v>1335.4219147196127</v>
      </c>
      <c r="BD126" s="100">
        <v>9316.3535332018</v>
      </c>
      <c r="BE126" s="100">
        <v>17297.285151683987</v>
      </c>
      <c r="BF126" s="100">
        <v>5278.2167701661747</v>
      </c>
      <c r="BG126" s="100">
        <v>13259.148388648362</v>
      </c>
      <c r="BH126" s="100">
        <v>19904.658092410937</v>
      </c>
      <c r="BI126" s="100">
        <v>7885.589710893124</v>
      </c>
      <c r="BJ126" s="100">
        <v>15866.521329375311</v>
      </c>
      <c r="BK126" s="100">
        <v>23847.452947857499</v>
      </c>
      <c r="BL126" s="100">
        <v>11828.384566339686</v>
      </c>
      <c r="BM126" s="364">
        <v>19809.316184821873</v>
      </c>
      <c r="BN126" s="364">
        <v>27790.247803304061</v>
      </c>
      <c r="BO126" s="364">
        <v>15771.179421786248</v>
      </c>
      <c r="BP126" s="364">
        <v>0</v>
      </c>
      <c r="BQ126" s="364">
        <v>0</v>
      </c>
      <c r="BR126" s="364">
        <v>0</v>
      </c>
      <c r="BS126" s="364">
        <v>0</v>
      </c>
      <c r="BT126" s="364">
        <v>0</v>
      </c>
      <c r="BU126" s="364">
        <v>0</v>
      </c>
    </row>
    <row r="127" spans="1:73" ht="17.25" customHeight="1" outlineLevel="1">
      <c r="A127" s="132"/>
      <c r="B127" s="132"/>
      <c r="C127" s="41" t="s">
        <v>623</v>
      </c>
      <c r="D127" s="242"/>
      <c r="E127" s="132"/>
      <c r="F127" s="132"/>
      <c r="G127" s="132"/>
      <c r="H127" s="132"/>
      <c r="I127" s="100"/>
      <c r="J127" s="100">
        <v>-6119.9394250000005</v>
      </c>
      <c r="K127" s="100">
        <v>2152.5964599999998</v>
      </c>
      <c r="L127" s="100">
        <v>835.91428769999993</v>
      </c>
      <c r="M127" s="100">
        <v>-2215.316573046</v>
      </c>
      <c r="N127" s="100">
        <v>244.65247399308009</v>
      </c>
      <c r="O127" s="100">
        <v>2235.712751972942</v>
      </c>
      <c r="P127" s="100">
        <v>7289.9543105123994</v>
      </c>
      <c r="Q127" s="100">
        <v>4831.2999252226473</v>
      </c>
      <c r="R127" s="100">
        <v>6254.1203472271</v>
      </c>
      <c r="S127" s="100">
        <v>7437.2383026716416</v>
      </c>
      <c r="T127" s="100">
        <v>8862.6587422250741</v>
      </c>
      <c r="U127" s="100">
        <v>9408.8578405695753</v>
      </c>
      <c r="V127" s="100">
        <v>9955.5104958809716</v>
      </c>
      <c r="W127" s="100">
        <v>9302.4603792985872</v>
      </c>
      <c r="X127" s="100">
        <v>10334.379260384561</v>
      </c>
      <c r="Y127" s="100">
        <v>10514.836519092252</v>
      </c>
      <c r="Z127" s="100">
        <v>10367.424172974097</v>
      </c>
      <c r="AA127" s="100">
        <v>10886.650654933579</v>
      </c>
      <c r="AB127" s="100">
        <v>11078.153341532252</v>
      </c>
      <c r="AC127" s="100">
        <v>11198.353424056124</v>
      </c>
      <c r="AD127" s="100">
        <v>7951.1619623834849</v>
      </c>
      <c r="AE127" s="100">
        <v>11392.897389440859</v>
      </c>
      <c r="AF127" s="100">
        <v>13944.691466810764</v>
      </c>
      <c r="AG127" s="100">
        <v>12422.295454828025</v>
      </c>
      <c r="AH127" s="100">
        <v>12529.881617007441</v>
      </c>
      <c r="AI127" s="100">
        <v>12619.119048226272</v>
      </c>
      <c r="AJ127" s="100">
        <v>12615.081169323266</v>
      </c>
      <c r="AK127" s="100">
        <v>12567.761727508525</v>
      </c>
      <c r="AL127" s="100">
        <v>12970.633546770479</v>
      </c>
      <c r="AM127" s="100">
        <v>13085.932718988184</v>
      </c>
      <c r="AN127" s="100">
        <v>12632.384882928067</v>
      </c>
      <c r="AO127" s="100">
        <v>13320.001568507343</v>
      </c>
      <c r="AP127" s="100">
        <v>13438.79442094242</v>
      </c>
      <c r="AQ127" s="100">
        <v>14713.495451901843</v>
      </c>
      <c r="AR127" s="100">
        <v>13679.95579067086</v>
      </c>
      <c r="AS127" s="100">
        <v>13749.860685327569</v>
      </c>
      <c r="AT127" s="100">
        <v>13925.964503930843</v>
      </c>
      <c r="AU127" s="100">
        <v>14050.816985720152</v>
      </c>
      <c r="AV127" s="100">
        <v>13885.81424232736</v>
      </c>
      <c r="AW127" s="100">
        <v>14304.280009000635</v>
      </c>
      <c r="AX127" s="100">
        <v>14357.675645840638</v>
      </c>
      <c r="AY127" s="100">
        <v>14562.837639049045</v>
      </c>
      <c r="AZ127" s="100">
        <v>14694.058852189537</v>
      </c>
      <c r="BA127" s="100">
        <v>14826.59227746143</v>
      </c>
      <c r="BB127" s="100">
        <v>14960.451036986047</v>
      </c>
      <c r="BC127" s="100">
        <v>14804.544634105909</v>
      </c>
      <c r="BD127" s="100">
        <v>16243.8163898449</v>
      </c>
      <c r="BE127" s="100">
        <v>16390.555390493348</v>
      </c>
      <c r="BF127" s="100">
        <v>16538.761781148278</v>
      </c>
      <c r="BG127" s="100">
        <v>16688.450235709763</v>
      </c>
      <c r="BH127" s="100">
        <v>16548.531824816862</v>
      </c>
      <c r="BI127" s="100">
        <v>16992.332767315034</v>
      </c>
      <c r="BJ127" s="100">
        <v>17146.556931738181</v>
      </c>
      <c r="BK127" s="100">
        <v>17239.943962805562</v>
      </c>
      <c r="BL127" s="100">
        <v>18547.207407933623</v>
      </c>
      <c r="BM127" s="364">
        <v>17618.544718762954</v>
      </c>
      <c r="BN127" s="364">
        <v>17779.031002700583</v>
      </c>
      <c r="BO127" s="364">
        <v>17941.122149477589</v>
      </c>
      <c r="BP127" s="364">
        <v>0</v>
      </c>
      <c r="BQ127" s="364">
        <v>0</v>
      </c>
      <c r="BR127" s="364">
        <v>0</v>
      </c>
      <c r="BS127" s="364">
        <v>0</v>
      </c>
      <c r="BT127" s="364">
        <v>0</v>
      </c>
      <c r="BU127" s="364">
        <v>0</v>
      </c>
    </row>
    <row r="128" spans="1:73" ht="17.25" customHeight="1" outlineLevel="1">
      <c r="A128" s="132"/>
      <c r="B128" s="132"/>
      <c r="C128" s="37"/>
      <c r="D128" s="132"/>
      <c r="E128" s="132"/>
      <c r="F128" s="132"/>
      <c r="G128" s="132"/>
      <c r="H128" s="132"/>
      <c r="I128" s="100"/>
      <c r="J128" s="100"/>
      <c r="K128" s="100"/>
      <c r="L128" s="100"/>
      <c r="M128" s="100"/>
      <c r="N128" s="100"/>
      <c r="O128" s="100"/>
      <c r="P128" s="100"/>
      <c r="Q128" s="100"/>
      <c r="R128" s="100"/>
      <c r="S128" s="100"/>
      <c r="T128" s="100"/>
      <c r="U128" s="100"/>
      <c r="V128" s="100"/>
      <c r="W128" s="100"/>
      <c r="X128" s="100"/>
      <c r="Y128" s="100"/>
      <c r="Z128" s="100"/>
      <c r="AA128" s="100"/>
      <c r="AB128" s="100"/>
      <c r="AC128" s="100"/>
      <c r="AD128" s="100"/>
      <c r="AE128" s="100"/>
      <c r="AF128" s="100"/>
      <c r="AG128" s="100"/>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364"/>
      <c r="BN128" s="364"/>
      <c r="BO128" s="364"/>
      <c r="BP128" s="364"/>
      <c r="BQ128" s="364"/>
      <c r="BR128" s="364"/>
      <c r="BS128" s="364"/>
      <c r="BT128" s="364"/>
      <c r="BU128" s="364"/>
    </row>
    <row r="129" spans="1:73" ht="17.25" customHeight="1" outlineLevel="1" thickBot="1">
      <c r="A129" s="132"/>
      <c r="B129" s="132"/>
      <c r="C129" s="3" t="s">
        <v>625</v>
      </c>
      <c r="D129" s="132"/>
      <c r="E129" s="132"/>
      <c r="F129" s="132"/>
      <c r="G129" s="132"/>
      <c r="H129" s="132"/>
      <c r="I129" s="466">
        <v>114800</v>
      </c>
      <c r="J129" s="466">
        <v>132429.35756333332</v>
      </c>
      <c r="K129" s="466">
        <v>151042.00525066667</v>
      </c>
      <c r="L129" s="466">
        <v>146733.09904841334</v>
      </c>
      <c r="M129" s="466">
        <v>178121.42491639135</v>
      </c>
      <c r="N129" s="466">
        <v>182766.07481011443</v>
      </c>
      <c r="O129" s="466">
        <v>196729.83171701699</v>
      </c>
      <c r="P129" s="466">
        <v>226477.98211770671</v>
      </c>
      <c r="Q129" s="466">
        <v>219063.8051974664</v>
      </c>
      <c r="R129" s="466">
        <v>235781.10170735381</v>
      </c>
      <c r="S129" s="466">
        <v>246600.51100906797</v>
      </c>
      <c r="T129" s="466">
        <v>269513.00969854329</v>
      </c>
      <c r="U129" s="466">
        <v>288255.04475539131</v>
      </c>
      <c r="V129" s="466">
        <v>292654.84781524318</v>
      </c>
      <c r="W129" s="466">
        <v>310055.68268458202</v>
      </c>
      <c r="X129" s="466">
        <v>324423.46436427895</v>
      </c>
      <c r="Y129" s="466">
        <v>332109.14999443211</v>
      </c>
      <c r="Z129" s="466">
        <v>343857.24453736359</v>
      </c>
      <c r="AA129" s="466">
        <v>356531.61220398021</v>
      </c>
      <c r="AB129" s="466">
        <v>359647.15825776313</v>
      </c>
      <c r="AC129" s="466">
        <v>365335.90764340234</v>
      </c>
      <c r="AD129" s="466">
        <v>374948.27556917461</v>
      </c>
      <c r="AE129" s="466">
        <v>374789.80367467395</v>
      </c>
      <c r="AF129" s="466">
        <v>400637.69250805426</v>
      </c>
      <c r="AG129" s="466">
        <v>411042.55486432987</v>
      </c>
      <c r="AH129" s="466">
        <v>413294.67373157589</v>
      </c>
      <c r="AI129" s="466">
        <v>412340.00788425066</v>
      </c>
      <c r="AJ129" s="466">
        <v>421393.10839683039</v>
      </c>
      <c r="AK129" s="466">
        <v>417922.09819999814</v>
      </c>
      <c r="AL129" s="466">
        <v>428678.26038170879</v>
      </c>
      <c r="AM129" s="466">
        <v>439072.96353188605</v>
      </c>
      <c r="AN129" s="466">
        <v>438389.51429870661</v>
      </c>
      <c r="AO129" s="466">
        <v>451966.6518181219</v>
      </c>
      <c r="AP129" s="466">
        <v>464208.11565467075</v>
      </c>
      <c r="AQ129" s="466">
        <v>460601.78883673332</v>
      </c>
      <c r="AR129" s="466">
        <v>471469.33121738973</v>
      </c>
      <c r="AS129" s="466">
        <v>484844.87260531919</v>
      </c>
      <c r="AT129" s="466">
        <v>486769.65080691566</v>
      </c>
      <c r="AU129" s="466">
        <v>503187.59869076486</v>
      </c>
      <c r="AV129" s="466">
        <v>518339.66010463808</v>
      </c>
      <c r="AW129" s="466">
        <v>517611.71554251993</v>
      </c>
      <c r="AX129" s="466">
        <v>535175.58947447105</v>
      </c>
      <c r="AY129" s="466">
        <v>548929.11059404048</v>
      </c>
      <c r="AZ129" s="466">
        <v>550985.46492602979</v>
      </c>
      <c r="BA129" s="466">
        <v>567498.1519112013</v>
      </c>
      <c r="BB129" s="466">
        <v>583328.1920287644</v>
      </c>
      <c r="BC129" s="466">
        <v>581187.25468523568</v>
      </c>
      <c r="BD129" s="466">
        <v>603072.50140165049</v>
      </c>
      <c r="BE129" s="466">
        <v>626737.18333020736</v>
      </c>
      <c r="BF129" s="466">
        <v>628305.56830236129</v>
      </c>
      <c r="BG129" s="466">
        <v>655168.59165079892</v>
      </c>
      <c r="BH129" s="466">
        <v>673941.61522901175</v>
      </c>
      <c r="BI129" s="466">
        <v>682255.36775295238</v>
      </c>
      <c r="BJ129" s="466">
        <v>711825.59530242509</v>
      </c>
      <c r="BK129" s="466">
        <v>740549.07996803615</v>
      </c>
      <c r="BL129" s="466">
        <v>746255.23468425812</v>
      </c>
      <c r="BM129" s="466">
        <v>769088.11621364229</v>
      </c>
      <c r="BN129" s="466">
        <v>792527.95024704095</v>
      </c>
      <c r="BO129" s="466">
        <v>798268.83858320606</v>
      </c>
      <c r="BP129" s="466">
        <v>0</v>
      </c>
      <c r="BQ129" s="466">
        <v>0</v>
      </c>
      <c r="BR129" s="466">
        <v>0</v>
      </c>
      <c r="BS129" s="466">
        <v>0</v>
      </c>
      <c r="BT129" s="466">
        <v>0</v>
      </c>
      <c r="BU129" s="466">
        <v>0</v>
      </c>
    </row>
    <row r="130" spans="1:73" ht="17.25" customHeight="1" outlineLevel="1" thickTop="1">
      <c r="A130" s="132"/>
      <c r="B130" s="132"/>
      <c r="C130" s="41" t="s">
        <v>626</v>
      </c>
      <c r="D130" s="132"/>
      <c r="E130" s="132"/>
      <c r="F130" s="132"/>
      <c r="G130" s="132"/>
      <c r="H130" s="132"/>
      <c r="I130" s="48">
        <v>0</v>
      </c>
      <c r="J130" s="151">
        <v>0</v>
      </c>
      <c r="K130" s="237">
        <v>0</v>
      </c>
      <c r="L130" s="237">
        <v>0</v>
      </c>
      <c r="M130" s="237">
        <v>0</v>
      </c>
      <c r="N130" s="237">
        <v>0</v>
      </c>
      <c r="O130" s="237">
        <v>0</v>
      </c>
      <c r="P130" s="237">
        <v>0</v>
      </c>
      <c r="Q130" s="237">
        <v>0</v>
      </c>
      <c r="R130" s="237">
        <v>0</v>
      </c>
      <c r="S130" s="237">
        <v>0</v>
      </c>
      <c r="T130" s="237">
        <v>0</v>
      </c>
      <c r="U130" s="237">
        <v>0</v>
      </c>
      <c r="V130" s="237">
        <v>0</v>
      </c>
      <c r="W130" s="237">
        <v>0</v>
      </c>
      <c r="X130" s="237">
        <v>0</v>
      </c>
      <c r="Y130" s="237">
        <v>0</v>
      </c>
      <c r="Z130" s="237">
        <v>0</v>
      </c>
      <c r="AA130" s="237">
        <v>0</v>
      </c>
      <c r="AB130" s="237">
        <v>0</v>
      </c>
      <c r="AC130" s="237">
        <v>0</v>
      </c>
      <c r="AD130" s="237">
        <v>0</v>
      </c>
      <c r="AE130" s="237">
        <v>0</v>
      </c>
      <c r="AF130" s="237">
        <v>0</v>
      </c>
      <c r="AG130" s="237">
        <v>0</v>
      </c>
      <c r="AH130" s="237">
        <v>0</v>
      </c>
      <c r="AI130" s="237">
        <v>0</v>
      </c>
      <c r="AJ130" s="237">
        <v>0</v>
      </c>
      <c r="AK130" s="237">
        <v>0</v>
      </c>
      <c r="AL130" s="237">
        <v>0</v>
      </c>
      <c r="AM130" s="237">
        <v>0</v>
      </c>
      <c r="AN130" s="237">
        <v>0</v>
      </c>
      <c r="AO130" s="237">
        <v>0</v>
      </c>
      <c r="AP130" s="237">
        <v>0</v>
      </c>
      <c r="AQ130" s="237">
        <v>0</v>
      </c>
      <c r="AR130" s="237">
        <v>0</v>
      </c>
      <c r="AS130" s="237">
        <v>0</v>
      </c>
      <c r="AT130" s="237">
        <v>0</v>
      </c>
      <c r="AU130" s="237">
        <v>0</v>
      </c>
      <c r="AV130" s="237">
        <v>0</v>
      </c>
      <c r="AW130" s="237">
        <v>0</v>
      </c>
      <c r="AX130" s="237">
        <v>0</v>
      </c>
      <c r="AY130" s="237">
        <v>0</v>
      </c>
      <c r="AZ130" s="237">
        <v>0</v>
      </c>
      <c r="BA130" s="237">
        <v>0</v>
      </c>
      <c r="BB130" s="237">
        <v>0</v>
      </c>
      <c r="BC130" s="237">
        <v>0</v>
      </c>
      <c r="BD130" s="237">
        <v>0</v>
      </c>
      <c r="BE130" s="237">
        <v>0</v>
      </c>
      <c r="BF130" s="237">
        <v>0</v>
      </c>
      <c r="BG130" s="237">
        <v>0</v>
      </c>
      <c r="BH130" s="237">
        <v>0</v>
      </c>
      <c r="BI130" s="237">
        <v>0</v>
      </c>
      <c r="BJ130" s="237">
        <v>0</v>
      </c>
      <c r="BK130" s="237">
        <v>0</v>
      </c>
      <c r="BL130" s="237">
        <v>0</v>
      </c>
      <c r="BM130" s="237">
        <v>0</v>
      </c>
      <c r="BN130" s="237">
        <v>0</v>
      </c>
      <c r="BO130" s="237">
        <v>0</v>
      </c>
      <c r="BP130" s="237">
        <v>0</v>
      </c>
      <c r="BQ130" s="237">
        <v>0</v>
      </c>
      <c r="BR130" s="237">
        <v>0</v>
      </c>
      <c r="BS130" s="237">
        <v>0</v>
      </c>
      <c r="BT130" s="237">
        <v>0</v>
      </c>
      <c r="BU130" s="237">
        <v>0</v>
      </c>
    </row>
    <row r="131" spans="1:73" ht="17.25" customHeight="1" outlineLevel="1">
      <c r="A131" s="132"/>
      <c r="B131" s="132"/>
      <c r="C131" s="41" t="s">
        <v>627</v>
      </c>
      <c r="D131" s="132"/>
      <c r="E131" s="132"/>
      <c r="F131" s="132"/>
      <c r="G131" s="132"/>
      <c r="H131" s="132"/>
      <c r="I131" s="48">
        <v>0</v>
      </c>
      <c r="J131" s="108"/>
      <c r="K131" s="110">
        <v>0</v>
      </c>
      <c r="L131" s="237">
        <v>0</v>
      </c>
      <c r="M131" s="237">
        <v>0</v>
      </c>
      <c r="N131" s="237">
        <v>0</v>
      </c>
      <c r="O131" s="237">
        <v>0</v>
      </c>
      <c r="P131" s="237">
        <v>0</v>
      </c>
      <c r="Q131" s="237">
        <v>0</v>
      </c>
      <c r="R131" s="237">
        <v>0</v>
      </c>
      <c r="S131" s="237">
        <v>0</v>
      </c>
      <c r="T131" s="237">
        <v>0</v>
      </c>
      <c r="U131" s="237">
        <v>0</v>
      </c>
      <c r="V131" s="237">
        <v>0</v>
      </c>
      <c r="W131" s="237">
        <v>0</v>
      </c>
      <c r="X131" s="237">
        <v>0</v>
      </c>
      <c r="Y131" s="237">
        <v>0</v>
      </c>
      <c r="Z131" s="237">
        <v>0</v>
      </c>
      <c r="AA131" s="237">
        <v>0</v>
      </c>
      <c r="AB131" s="237">
        <v>0</v>
      </c>
      <c r="AC131" s="237">
        <v>0</v>
      </c>
      <c r="AD131" s="237">
        <v>0</v>
      </c>
      <c r="AE131" s="237">
        <v>0</v>
      </c>
      <c r="AF131" s="237">
        <v>0</v>
      </c>
      <c r="AG131" s="237">
        <v>0</v>
      </c>
      <c r="AH131" s="237">
        <v>0</v>
      </c>
      <c r="AI131" s="237">
        <v>0</v>
      </c>
      <c r="AJ131" s="237">
        <v>0</v>
      </c>
      <c r="AK131" s="237">
        <v>0</v>
      </c>
      <c r="AL131" s="237">
        <v>0</v>
      </c>
      <c r="AM131" s="237">
        <v>0</v>
      </c>
      <c r="AN131" s="237">
        <v>0</v>
      </c>
      <c r="AO131" s="237">
        <v>0</v>
      </c>
      <c r="AP131" s="237">
        <v>0</v>
      </c>
      <c r="AQ131" s="237">
        <v>0</v>
      </c>
      <c r="AR131" s="237">
        <v>0</v>
      </c>
      <c r="AS131" s="237">
        <v>0</v>
      </c>
      <c r="AT131" s="237">
        <v>0</v>
      </c>
      <c r="AU131" s="237">
        <v>0</v>
      </c>
      <c r="AV131" s="237">
        <v>0</v>
      </c>
      <c r="AW131" s="237">
        <v>0</v>
      </c>
      <c r="AX131" s="237">
        <v>0</v>
      </c>
      <c r="AY131" s="237">
        <v>0</v>
      </c>
      <c r="AZ131" s="237">
        <v>0</v>
      </c>
      <c r="BA131" s="237">
        <v>0</v>
      </c>
      <c r="BB131" s="237">
        <v>0</v>
      </c>
      <c r="BC131" s="237">
        <v>0</v>
      </c>
      <c r="BD131" s="237">
        <v>0</v>
      </c>
      <c r="BE131" s="237">
        <v>0</v>
      </c>
      <c r="BF131" s="237">
        <v>0</v>
      </c>
      <c r="BG131" s="237">
        <v>0</v>
      </c>
      <c r="BH131" s="237">
        <v>0</v>
      </c>
      <c r="BI131" s="237">
        <v>0</v>
      </c>
      <c r="BJ131" s="237">
        <v>0</v>
      </c>
      <c r="BK131" s="237">
        <v>0</v>
      </c>
      <c r="BL131" s="237">
        <v>0</v>
      </c>
      <c r="BM131" s="237">
        <v>0</v>
      </c>
      <c r="BN131" s="237">
        <v>0</v>
      </c>
      <c r="BO131" s="237">
        <v>0</v>
      </c>
      <c r="BP131" s="237">
        <v>0</v>
      </c>
      <c r="BQ131" s="237">
        <v>0</v>
      </c>
      <c r="BR131" s="237">
        <v>0</v>
      </c>
      <c r="BS131" s="237">
        <v>0</v>
      </c>
      <c r="BT131" s="237">
        <v>0</v>
      </c>
      <c r="BU131" s="237">
        <v>0</v>
      </c>
    </row>
    <row r="132" spans="1:73" ht="17.25" customHeight="1" outlineLevel="1">
      <c r="A132" s="132"/>
      <c r="B132" s="132"/>
      <c r="C132" s="37"/>
      <c r="D132" s="132"/>
      <c r="E132" s="132"/>
      <c r="F132" s="132"/>
      <c r="G132" s="132"/>
      <c r="H132" s="132"/>
      <c r="I132" s="132"/>
      <c r="J132" s="100"/>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2"/>
      <c r="BK132" s="132"/>
      <c r="BL132" s="132"/>
      <c r="BM132" s="132"/>
      <c r="BN132" s="132"/>
      <c r="BO132" s="132"/>
      <c r="BP132" s="132"/>
      <c r="BQ132" s="132"/>
      <c r="BR132" s="132"/>
      <c r="BS132" s="132"/>
      <c r="BT132" s="132"/>
      <c r="BU132" s="132"/>
    </row>
    <row r="133" spans="1:73" ht="17.25" customHeight="1">
      <c r="A133" s="132"/>
      <c r="B133" s="132"/>
      <c r="C133" s="132"/>
      <c r="D133" s="132"/>
      <c r="E133" s="132"/>
      <c r="F133" s="132"/>
      <c r="G133" s="132"/>
      <c r="H133" s="132"/>
      <c r="I133" s="132"/>
      <c r="J133" s="100"/>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c r="BK133" s="132"/>
      <c r="BL133" s="132"/>
      <c r="BM133" s="132"/>
      <c r="BN133" s="132"/>
      <c r="BO133" s="132"/>
      <c r="BP133" s="132"/>
      <c r="BQ133" s="132"/>
      <c r="BR133" s="132"/>
      <c r="BS133" s="132"/>
      <c r="BT133" s="132"/>
      <c r="BU133" s="132"/>
    </row>
    <row r="134" spans="1:73" ht="17.25" customHeight="1">
      <c r="A134" s="132"/>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132"/>
      <c r="BJ134" s="132"/>
      <c r="BK134" s="132"/>
      <c r="BL134" s="132"/>
      <c r="BM134" s="132"/>
      <c r="BN134" s="132"/>
      <c r="BO134" s="132"/>
      <c r="BP134" s="132"/>
      <c r="BQ134" s="132"/>
      <c r="BR134" s="132"/>
      <c r="BS134" s="132"/>
      <c r="BT134" s="132"/>
      <c r="BU134" s="132"/>
    </row>
    <row r="135" spans="1:73" ht="23.25" customHeight="1">
      <c r="A135" s="132"/>
      <c r="B135" s="132"/>
      <c r="C135" s="142" t="s">
        <v>687</v>
      </c>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132"/>
      <c r="BJ135" s="132"/>
      <c r="BK135" s="132"/>
      <c r="BL135" s="132"/>
      <c r="BM135" s="132"/>
      <c r="BN135" s="132"/>
      <c r="BO135" s="132"/>
      <c r="BP135" s="132"/>
      <c r="BQ135" s="132"/>
      <c r="BR135" s="132"/>
      <c r="BS135" s="132"/>
      <c r="BT135" s="132"/>
      <c r="BU135" s="132"/>
    </row>
    <row r="136" spans="1:73" ht="17.25" customHeight="1">
      <c r="A136" s="132"/>
      <c r="B136" s="132"/>
      <c r="C136" s="24" t="s">
        <v>683</v>
      </c>
      <c r="D136" s="345" t="s">
        <v>6</v>
      </c>
      <c r="E136" s="199"/>
      <c r="F136" s="143"/>
      <c r="G136" s="199"/>
      <c r="H136" s="199"/>
      <c r="I136" s="199"/>
      <c r="J136" s="100">
        <v>-21366.366666666669</v>
      </c>
      <c r="K136" s="100">
        <v>1763.775365186458</v>
      </c>
      <c r="L136" s="100">
        <v>-15736.311419827227</v>
      </c>
      <c r="M136" s="100">
        <v>-17663.970830855225</v>
      </c>
      <c r="N136" s="100">
        <v>-19442.551854147987</v>
      </c>
      <c r="O136" s="100">
        <v>4245.1152740740463</v>
      </c>
      <c r="P136" s="100">
        <v>21381.775860204649</v>
      </c>
      <c r="Q136" s="100">
        <v>1536.9898234649293</v>
      </c>
      <c r="R136" s="100">
        <v>11846.430693466735</v>
      </c>
      <c r="S136" s="100">
        <v>9738.0850439650767</v>
      </c>
      <c r="T136" s="100">
        <v>16048.638243349018</v>
      </c>
      <c r="U136" s="100">
        <v>13588.228543363643</v>
      </c>
      <c r="V136" s="100">
        <v>13022.572232662216</v>
      </c>
      <c r="W136" s="100">
        <v>14157.236642169912</v>
      </c>
      <c r="X136" s="100">
        <v>14434.042879548968</v>
      </c>
      <c r="Y136" s="100">
        <v>16098.133445566815</v>
      </c>
      <c r="Z136" s="100">
        <v>7162.0314562177682</v>
      </c>
      <c r="AA136" s="100">
        <v>9797.2131500402938</v>
      </c>
      <c r="AB136" s="100">
        <v>11500.481937826125</v>
      </c>
      <c r="AC136" s="100">
        <v>12009.877162454781</v>
      </c>
      <c r="AD136" s="100">
        <v>9816.6308516472163</v>
      </c>
      <c r="AE136" s="100">
        <v>5107.8903565110668</v>
      </c>
      <c r="AF136" s="100">
        <v>20492.230764053773</v>
      </c>
      <c r="AG136" s="100">
        <v>9599.0414772785734</v>
      </c>
      <c r="AH136" s="100">
        <v>10838.025132544346</v>
      </c>
      <c r="AI136" s="100">
        <v>5100.0383170372161</v>
      </c>
      <c r="AJ136" s="100">
        <v>4607.005995350476</v>
      </c>
      <c r="AK136" s="100">
        <v>4873.6958037017348</v>
      </c>
      <c r="AL136" s="100">
        <v>7261.4722704036512</v>
      </c>
      <c r="AM136" s="100">
        <v>7243.9174507550988</v>
      </c>
      <c r="AN136" s="100">
        <v>8460.2957853961598</v>
      </c>
      <c r="AO136" s="100">
        <v>9078.2446780299251</v>
      </c>
      <c r="AP136" s="100">
        <v>9091.4589433884721</v>
      </c>
      <c r="AQ136" s="100">
        <v>18083.704971170351</v>
      </c>
      <c r="AR136" s="100">
        <v>9839.1473724406023</v>
      </c>
      <c r="AS136" s="100">
        <v>9551.5133109474009</v>
      </c>
      <c r="AT136" s="100">
        <v>11212.658058397654</v>
      </c>
      <c r="AU136" s="100">
        <v>11875.515099147367</v>
      </c>
      <c r="AV136" s="100">
        <v>10145.768086344331</v>
      </c>
      <c r="AW136" s="100">
        <v>8903.8343359146129</v>
      </c>
      <c r="AX136" s="100">
        <v>13088.111591393175</v>
      </c>
      <c r="AY136" s="100">
        <v>9932.5923720164501</v>
      </c>
      <c r="AZ136" s="100">
        <v>11249.495176093216</v>
      </c>
      <c r="BA136" s="100">
        <v>11952.855422645531</v>
      </c>
      <c r="BB136" s="100">
        <v>12084.526414426371</v>
      </c>
      <c r="BC136" s="100">
        <v>11613.300561245705</v>
      </c>
      <c r="BD136" s="100">
        <v>15578.006384608943</v>
      </c>
      <c r="BE136" s="100">
        <v>16642.615274559907</v>
      </c>
      <c r="BF136" s="100">
        <v>18216.776979427974</v>
      </c>
      <c r="BG136" s="100">
        <v>19008.358591969256</v>
      </c>
      <c r="BH136" s="100">
        <v>17656.610287007981</v>
      </c>
      <c r="BI136" s="100">
        <v>20882.778481398647</v>
      </c>
      <c r="BJ136" s="100">
        <v>21706.207870190188</v>
      </c>
      <c r="BK136" s="100">
        <v>21609.379510378461</v>
      </c>
      <c r="BL136" s="100">
        <v>21840.302091917409</v>
      </c>
      <c r="BM136" s="100">
        <v>16046.783463771306</v>
      </c>
      <c r="BN136" s="100">
        <v>16417.623413306206</v>
      </c>
      <c r="BO136" s="100">
        <v>17860.642968964894</v>
      </c>
      <c r="BP136" s="100">
        <v>0</v>
      </c>
      <c r="BQ136" s="100">
        <v>0</v>
      </c>
      <c r="BR136" s="100">
        <v>0</v>
      </c>
      <c r="BS136" s="100">
        <v>0</v>
      </c>
      <c r="BT136" s="100">
        <v>0</v>
      </c>
      <c r="BU136" s="100">
        <v>0</v>
      </c>
    </row>
    <row r="137" spans="1:73" ht="17.25" customHeight="1">
      <c r="A137" s="132"/>
      <c r="B137" s="132"/>
      <c r="C137" s="24" t="s">
        <v>684</v>
      </c>
      <c r="D137" s="345" t="s">
        <v>6</v>
      </c>
      <c r="E137" s="199"/>
      <c r="F137" s="199"/>
      <c r="G137" s="199"/>
      <c r="H137" s="199"/>
      <c r="I137" s="199"/>
      <c r="J137" s="100">
        <v>-26366.366666666669</v>
      </c>
      <c r="K137" s="100">
        <v>-24602.59130148021</v>
      </c>
      <c r="L137" s="100">
        <v>-40338.902721307437</v>
      </c>
      <c r="M137" s="100">
        <v>-58002.873552162666</v>
      </c>
      <c r="N137" s="100">
        <v>-77445.425406310649</v>
      </c>
      <c r="O137" s="100">
        <v>-74200.310132236598</v>
      </c>
      <c r="P137" s="100">
        <v>-52818.534272031946</v>
      </c>
      <c r="Q137" s="100">
        <v>-51281.544448567016</v>
      </c>
      <c r="R137" s="100">
        <v>-39435.113755100283</v>
      </c>
      <c r="S137" s="100">
        <v>-29697.028711135208</v>
      </c>
      <c r="T137" s="100">
        <v>-13648.39046778619</v>
      </c>
      <c r="U137" s="100">
        <v>-60.1619244225476</v>
      </c>
      <c r="V137" s="100">
        <v>12962.410308239669</v>
      </c>
      <c r="W137" s="100">
        <v>27119.64695040958</v>
      </c>
      <c r="X137" s="100">
        <v>41553.689829958545</v>
      </c>
      <c r="Y137" s="100">
        <v>57651.823275525356</v>
      </c>
      <c r="Z137" s="100">
        <v>64813.854731743122</v>
      </c>
      <c r="AA137" s="100">
        <v>74611.067881783412</v>
      </c>
      <c r="AB137" s="100">
        <v>86111.549819609543</v>
      </c>
      <c r="AC137" s="100">
        <v>98121.426982064324</v>
      </c>
      <c r="AD137" s="100">
        <v>107708.05783371154</v>
      </c>
      <c r="AE137" s="100">
        <v>112815.94819022261</v>
      </c>
      <c r="AF137" s="100">
        <v>133308.17895427637</v>
      </c>
      <c r="AG137" s="100">
        <v>142907.22043155495</v>
      </c>
      <c r="AH137" s="100">
        <v>153745.24556409928</v>
      </c>
      <c r="AI137" s="100">
        <v>158845.28388113651</v>
      </c>
      <c r="AJ137" s="100">
        <v>163452.28987648699</v>
      </c>
      <c r="AK137" s="100">
        <v>168325.98568018872</v>
      </c>
      <c r="AL137" s="100">
        <v>175587.45795059236</v>
      </c>
      <c r="AM137" s="100">
        <v>182831.37540134747</v>
      </c>
      <c r="AN137" s="100">
        <v>191291.67118674362</v>
      </c>
      <c r="AO137" s="100">
        <v>200369.91586477356</v>
      </c>
      <c r="AP137" s="100">
        <v>209461.37480816204</v>
      </c>
      <c r="AQ137" s="100">
        <v>227545.07977933239</v>
      </c>
      <c r="AR137" s="100">
        <v>237384.227151773</v>
      </c>
      <c r="AS137" s="100">
        <v>245305.74046272039</v>
      </c>
      <c r="AT137" s="100">
        <v>256518.39852111804</v>
      </c>
      <c r="AU137" s="100">
        <v>268393.91362026543</v>
      </c>
      <c r="AV137" s="100">
        <v>278539.68170660979</v>
      </c>
      <c r="AW137" s="100">
        <v>287443.51604252442</v>
      </c>
      <c r="AX137" s="100">
        <v>300531.62763391761</v>
      </c>
      <c r="AY137" s="100">
        <v>310464.22000593407</v>
      </c>
      <c r="AZ137" s="100">
        <v>321713.71518202731</v>
      </c>
      <c r="BA137" s="100">
        <v>333666.57060467283</v>
      </c>
      <c r="BB137" s="100">
        <v>345751.09701909922</v>
      </c>
      <c r="BC137" s="100">
        <v>357364.39758034493</v>
      </c>
      <c r="BD137" s="100">
        <v>372942.40396495385</v>
      </c>
      <c r="BE137" s="100">
        <v>389585.01923951373</v>
      </c>
      <c r="BF137" s="100">
        <v>407801.79621894169</v>
      </c>
      <c r="BG137" s="100">
        <v>422310.15481091093</v>
      </c>
      <c r="BH137" s="100">
        <v>439966.76509791892</v>
      </c>
      <c r="BI137" s="100">
        <v>460849.54357931757</v>
      </c>
      <c r="BJ137" s="100">
        <v>482555.75144950778</v>
      </c>
      <c r="BK137" s="100">
        <v>504165.13095988624</v>
      </c>
      <c r="BL137" s="100">
        <v>526005.43305180361</v>
      </c>
      <c r="BM137" s="100">
        <v>542052.21651557495</v>
      </c>
      <c r="BN137" s="100">
        <v>558469.83992888115</v>
      </c>
      <c r="BO137" s="100">
        <v>576330.48289784603</v>
      </c>
      <c r="BP137" s="100">
        <v>0</v>
      </c>
      <c r="BQ137" s="100">
        <v>0</v>
      </c>
      <c r="BR137" s="100">
        <v>0</v>
      </c>
      <c r="BS137" s="100">
        <v>0</v>
      </c>
      <c r="BT137" s="100">
        <v>0</v>
      </c>
      <c r="BU137" s="100">
        <v>0</v>
      </c>
    </row>
    <row r="138" spans="1:73" ht="17.25" customHeight="1">
      <c r="A138" s="132"/>
      <c r="B138" s="132"/>
      <c r="C138" s="199" t="s">
        <v>686</v>
      </c>
      <c r="D138" s="345" t="s">
        <v>6</v>
      </c>
      <c r="E138" s="187"/>
      <c r="F138" s="143"/>
      <c r="G138" s="199"/>
      <c r="H138" s="199"/>
      <c r="I138" s="90">
        <v>-1000</v>
      </c>
      <c r="J138" s="100">
        <v>0</v>
      </c>
      <c r="K138" s="100">
        <v>0</v>
      </c>
      <c r="L138" s="100">
        <v>0</v>
      </c>
      <c r="M138" s="100">
        <v>0</v>
      </c>
      <c r="N138" s="100">
        <v>-1000</v>
      </c>
      <c r="O138" s="100">
        <v>0</v>
      </c>
      <c r="P138" s="100">
        <v>0</v>
      </c>
      <c r="Q138" s="100">
        <v>0</v>
      </c>
      <c r="R138" s="100">
        <v>0</v>
      </c>
      <c r="S138" s="100">
        <v>0</v>
      </c>
      <c r="T138" s="100">
        <v>0</v>
      </c>
      <c r="U138" s="100">
        <v>0</v>
      </c>
      <c r="V138" s="100">
        <v>0</v>
      </c>
      <c r="W138" s="100">
        <v>0</v>
      </c>
      <c r="X138" s="100">
        <v>0</v>
      </c>
      <c r="Y138" s="100">
        <v>0</v>
      </c>
      <c r="Z138" s="100">
        <v>0</v>
      </c>
      <c r="AA138" s="100">
        <v>0</v>
      </c>
      <c r="AB138" s="100">
        <v>0</v>
      </c>
      <c r="AC138" s="100">
        <v>-230</v>
      </c>
      <c r="AD138" s="100">
        <v>0</v>
      </c>
      <c r="AE138" s="100">
        <v>0</v>
      </c>
      <c r="AF138" s="100">
        <v>0</v>
      </c>
      <c r="AG138" s="100">
        <v>0</v>
      </c>
      <c r="AH138" s="100">
        <v>0</v>
      </c>
      <c r="AI138" s="100">
        <v>0</v>
      </c>
      <c r="AJ138" s="100">
        <v>0</v>
      </c>
      <c r="AK138" s="100">
        <v>0</v>
      </c>
      <c r="AL138" s="100">
        <v>0</v>
      </c>
      <c r="AM138" s="100">
        <v>0</v>
      </c>
      <c r="AN138" s="100">
        <v>0</v>
      </c>
      <c r="AO138" s="100">
        <v>0</v>
      </c>
      <c r="AP138" s="100">
        <v>0</v>
      </c>
      <c r="AQ138" s="100">
        <v>0</v>
      </c>
      <c r="AR138" s="100">
        <v>-1630</v>
      </c>
      <c r="AS138" s="100">
        <v>0</v>
      </c>
      <c r="AT138" s="100">
        <v>0</v>
      </c>
      <c r="AU138" s="100">
        <v>0</v>
      </c>
      <c r="AV138" s="100">
        <v>0</v>
      </c>
      <c r="AW138" s="100">
        <v>0</v>
      </c>
      <c r="AX138" s="100">
        <v>0</v>
      </c>
      <c r="AY138" s="100">
        <v>0</v>
      </c>
      <c r="AZ138" s="100">
        <v>0</v>
      </c>
      <c r="BA138" s="100">
        <v>0</v>
      </c>
      <c r="BB138" s="100">
        <v>0</v>
      </c>
      <c r="BC138" s="100">
        <v>0</v>
      </c>
      <c r="BD138" s="100">
        <v>0</v>
      </c>
      <c r="BE138" s="100">
        <v>0</v>
      </c>
      <c r="BF138" s="100">
        <v>-4500</v>
      </c>
      <c r="BG138" s="100">
        <v>0</v>
      </c>
      <c r="BH138" s="100">
        <v>0</v>
      </c>
      <c r="BI138" s="100">
        <v>0</v>
      </c>
      <c r="BJ138" s="100">
        <v>0</v>
      </c>
      <c r="BK138" s="100">
        <v>0</v>
      </c>
      <c r="BL138" s="100">
        <v>0</v>
      </c>
      <c r="BM138" s="100">
        <v>0</v>
      </c>
      <c r="BN138" s="100">
        <v>0</v>
      </c>
      <c r="BO138" s="100">
        <v>0</v>
      </c>
      <c r="BP138" s="100">
        <v>0</v>
      </c>
      <c r="BQ138" s="100">
        <v>0</v>
      </c>
      <c r="BR138" s="100">
        <v>0</v>
      </c>
      <c r="BS138" s="100">
        <v>0</v>
      </c>
      <c r="BT138" s="100">
        <v>0</v>
      </c>
      <c r="BU138" s="100">
        <v>0</v>
      </c>
    </row>
    <row r="139" spans="1:73" ht="17.25" customHeight="1">
      <c r="A139" s="132"/>
      <c r="B139" s="132"/>
      <c r="C139" s="41" t="s">
        <v>685</v>
      </c>
      <c r="D139" s="345" t="s">
        <v>6</v>
      </c>
      <c r="E139" s="199"/>
      <c r="F139" s="199"/>
      <c r="G139" s="199"/>
      <c r="H139" s="199"/>
      <c r="I139" s="155">
        <v>-5000</v>
      </c>
      <c r="J139" s="465">
        <v>-26366.366666666669</v>
      </c>
      <c r="K139" s="465">
        <v>-24602.59130148021</v>
      </c>
      <c r="L139" s="465">
        <v>-40338.902721307437</v>
      </c>
      <c r="M139" s="465">
        <v>-58002.873552162666</v>
      </c>
      <c r="N139" s="465">
        <v>-78445.425406310649</v>
      </c>
      <c r="O139" s="465">
        <v>-74200.310132236598</v>
      </c>
      <c r="P139" s="465">
        <v>-52818.534272031946</v>
      </c>
      <c r="Q139" s="465">
        <v>-51281.544448567016</v>
      </c>
      <c r="R139" s="465">
        <v>-39435.113755100283</v>
      </c>
      <c r="S139" s="465">
        <v>-29697.028711135208</v>
      </c>
      <c r="T139" s="465">
        <v>-13648.39046778619</v>
      </c>
      <c r="U139" s="465">
        <v>-60.1619244225476</v>
      </c>
      <c r="V139" s="465">
        <v>12962.410308239669</v>
      </c>
      <c r="W139" s="465">
        <v>27119.64695040958</v>
      </c>
      <c r="X139" s="465">
        <v>41553.689829958545</v>
      </c>
      <c r="Y139" s="465">
        <v>57651.823275525356</v>
      </c>
      <c r="Z139" s="465">
        <v>64813.854731743122</v>
      </c>
      <c r="AA139" s="465">
        <v>74611.067881783412</v>
      </c>
      <c r="AB139" s="465">
        <v>86111.549819609543</v>
      </c>
      <c r="AC139" s="465">
        <v>97891.426982064324</v>
      </c>
      <c r="AD139" s="465">
        <v>107708.05783371154</v>
      </c>
      <c r="AE139" s="465">
        <v>112815.94819022261</v>
      </c>
      <c r="AF139" s="465">
        <v>133308.17895427637</v>
      </c>
      <c r="AG139" s="465">
        <v>142907.22043155495</v>
      </c>
      <c r="AH139" s="465">
        <v>153745.24556409928</v>
      </c>
      <c r="AI139" s="465">
        <v>158845.28388113651</v>
      </c>
      <c r="AJ139" s="465">
        <v>163452.28987648699</v>
      </c>
      <c r="AK139" s="465">
        <v>168325.98568018872</v>
      </c>
      <c r="AL139" s="465">
        <v>175587.45795059236</v>
      </c>
      <c r="AM139" s="465">
        <v>182831.37540134747</v>
      </c>
      <c r="AN139" s="465">
        <v>191291.67118674362</v>
      </c>
      <c r="AO139" s="465">
        <v>200369.91586477356</v>
      </c>
      <c r="AP139" s="465">
        <v>209461.37480816204</v>
      </c>
      <c r="AQ139" s="465">
        <v>227545.07977933239</v>
      </c>
      <c r="AR139" s="465">
        <v>235754.227151773</v>
      </c>
      <c r="AS139" s="465">
        <v>245305.74046272039</v>
      </c>
      <c r="AT139" s="465">
        <v>256518.39852111804</v>
      </c>
      <c r="AU139" s="465">
        <v>268393.91362026543</v>
      </c>
      <c r="AV139" s="465">
        <v>278539.68170660979</v>
      </c>
      <c r="AW139" s="465">
        <v>287443.51604252442</v>
      </c>
      <c r="AX139" s="465">
        <v>300531.62763391761</v>
      </c>
      <c r="AY139" s="465">
        <v>310464.22000593407</v>
      </c>
      <c r="AZ139" s="465">
        <v>321713.71518202731</v>
      </c>
      <c r="BA139" s="465">
        <v>333666.57060467283</v>
      </c>
      <c r="BB139" s="465">
        <v>345751.09701909922</v>
      </c>
      <c r="BC139" s="465">
        <v>357364.39758034493</v>
      </c>
      <c r="BD139" s="465">
        <v>372942.40396495385</v>
      </c>
      <c r="BE139" s="465">
        <v>389585.01923951373</v>
      </c>
      <c r="BF139" s="465">
        <v>403301.79621894169</v>
      </c>
      <c r="BG139" s="465">
        <v>422310.15481091093</v>
      </c>
      <c r="BH139" s="465">
        <v>439966.76509791892</v>
      </c>
      <c r="BI139" s="465">
        <v>460849.54357931757</v>
      </c>
      <c r="BJ139" s="465">
        <v>482555.75144950778</v>
      </c>
      <c r="BK139" s="465">
        <v>504165.13095988624</v>
      </c>
      <c r="BL139" s="465">
        <v>526005.43305180361</v>
      </c>
      <c r="BM139" s="465">
        <v>542052.21651557495</v>
      </c>
      <c r="BN139" s="465">
        <v>558469.83992888115</v>
      </c>
      <c r="BO139" s="465">
        <v>576330.48289784603</v>
      </c>
      <c r="BP139" s="465">
        <v>0</v>
      </c>
      <c r="BQ139" s="465">
        <v>0</v>
      </c>
      <c r="BR139" s="465">
        <v>0</v>
      </c>
      <c r="BS139" s="465">
        <v>0</v>
      </c>
      <c r="BT139" s="465">
        <v>0</v>
      </c>
      <c r="BU139" s="465">
        <v>0</v>
      </c>
    </row>
    <row r="140" spans="1:73" ht="17.25" customHeight="1">
      <c r="A140" s="132"/>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132"/>
      <c r="BH140" s="132"/>
      <c r="BI140" s="132"/>
      <c r="BJ140" s="132"/>
      <c r="BK140" s="132"/>
      <c r="BL140" s="132"/>
      <c r="BM140" s="132"/>
      <c r="BN140" s="132"/>
      <c r="BO140" s="132"/>
      <c r="BP140" s="132"/>
      <c r="BQ140" s="132"/>
      <c r="BR140" s="132"/>
      <c r="BS140" s="132"/>
      <c r="BT140" s="132"/>
      <c r="BU140" s="132"/>
    </row>
    <row r="141" spans="1:73" ht="17.25" customHeight="1">
      <c r="A141" s="132"/>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c r="BI141" s="132"/>
      <c r="BJ141" s="132"/>
      <c r="BK141" s="132"/>
      <c r="BL141" s="132"/>
      <c r="BM141" s="132"/>
      <c r="BN141" s="132"/>
      <c r="BO141" s="132"/>
      <c r="BP141" s="132"/>
      <c r="BQ141" s="132"/>
      <c r="BR141" s="132"/>
      <c r="BS141" s="132"/>
      <c r="BT141" s="132"/>
      <c r="BU141" s="132"/>
    </row>
    <row r="142" spans="1:73" ht="17.25" customHeight="1">
      <c r="A142" s="132"/>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c r="AH142" s="132"/>
      <c r="AI142" s="132"/>
      <c r="AJ142" s="132"/>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132"/>
      <c r="BH142" s="132"/>
      <c r="BI142" s="132"/>
      <c r="BJ142" s="132"/>
      <c r="BK142" s="132"/>
      <c r="BL142" s="132"/>
      <c r="BM142" s="132"/>
      <c r="BN142" s="132"/>
      <c r="BO142" s="132"/>
      <c r="BP142" s="132"/>
      <c r="BQ142" s="132"/>
      <c r="BR142" s="132"/>
      <c r="BS142" s="132"/>
      <c r="BT142" s="132"/>
      <c r="BU142" s="132"/>
    </row>
    <row r="143" spans="1:73" ht="17.25" customHeight="1">
      <c r="A143" s="132"/>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132"/>
      <c r="BH143" s="132"/>
      <c r="BI143" s="132"/>
      <c r="BJ143" s="132"/>
      <c r="BK143" s="132"/>
      <c r="BL143" s="132"/>
      <c r="BM143" s="132"/>
      <c r="BN143" s="132"/>
      <c r="BO143" s="132"/>
      <c r="BP143" s="132"/>
      <c r="BQ143" s="132"/>
      <c r="BR143" s="132"/>
      <c r="BS143" s="132"/>
      <c r="BT143" s="132"/>
      <c r="BU143" s="132"/>
    </row>
    <row r="144" spans="1:73" ht="17.25" customHeight="1">
      <c r="A144" s="132"/>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BH144" s="132"/>
      <c r="BI144" s="132"/>
      <c r="BJ144" s="132"/>
      <c r="BK144" s="132"/>
      <c r="BL144" s="132"/>
      <c r="BM144" s="132"/>
      <c r="BN144" s="132"/>
      <c r="BO144" s="132"/>
      <c r="BP144" s="132"/>
      <c r="BQ144" s="132"/>
      <c r="BR144" s="132"/>
      <c r="BS144" s="132"/>
      <c r="BT144" s="132"/>
      <c r="BU144" s="132"/>
    </row>
    <row r="145" spans="1:73" ht="17.25" customHeight="1">
      <c r="A145" s="132"/>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BH145" s="132"/>
      <c r="BI145" s="132"/>
      <c r="BJ145" s="132"/>
      <c r="BK145" s="132"/>
      <c r="BL145" s="132"/>
      <c r="BM145" s="132"/>
      <c r="BN145" s="132"/>
      <c r="BO145" s="132"/>
      <c r="BP145" s="132"/>
      <c r="BQ145" s="132"/>
      <c r="BR145" s="132"/>
      <c r="BS145" s="132"/>
      <c r="BT145" s="132"/>
      <c r="BU145" s="132"/>
    </row>
    <row r="146" spans="1:73" ht="17.25" customHeight="1">
      <c r="A146" s="132"/>
      <c r="B146" s="132"/>
    </row>
    <row r="147" spans="1:73" ht="17.25" customHeight="1"/>
    <row r="148" spans="1:73" ht="17.25" customHeight="1"/>
    <row r="149" spans="1:73" ht="18" customHeight="1"/>
    <row r="150" spans="1:73" ht="18" customHeight="1"/>
    <row r="151" spans="1:73" ht="18" customHeight="1"/>
    <row r="152" spans="1:73" ht="18" customHeight="1"/>
    <row r="153" spans="1:73" ht="18" customHeight="1"/>
    <row r="154" spans="1:73" ht="18" customHeight="1"/>
    <row r="155" spans="1:73" ht="18" customHeight="1"/>
    <row r="156" spans="1:73" ht="18" customHeight="1"/>
  </sheetData>
  <conditionalFormatting sqref="I96">
    <cfRule type="cellIs" dxfId="148" priority="27" operator="notEqual">
      <formula>0</formula>
    </cfRule>
  </conditionalFormatting>
  <conditionalFormatting sqref="J96:BU96">
    <cfRule type="cellIs" dxfId="147" priority="26" stopIfTrue="1" operator="equal">
      <formula>1</formula>
    </cfRule>
  </conditionalFormatting>
  <conditionalFormatting sqref="I130">
    <cfRule type="cellIs" dxfId="146" priority="25" operator="notEqual">
      <formula>0</formula>
    </cfRule>
  </conditionalFormatting>
  <conditionalFormatting sqref="I131">
    <cfRule type="cellIs" dxfId="145" priority="23" operator="notEqual">
      <formula>0</formula>
    </cfRule>
  </conditionalFormatting>
  <conditionalFormatting sqref="E120">
    <cfRule type="cellIs" dxfId="144" priority="22" operator="notEqual">
      <formula>0</formula>
    </cfRule>
  </conditionalFormatting>
  <conditionalFormatting sqref="E121">
    <cfRule type="cellIs" dxfId="143" priority="21" operator="notEqual">
      <formula>0</formula>
    </cfRule>
  </conditionalFormatting>
  <conditionalFormatting sqref="J13:BU13">
    <cfRule type="expression" dxfId="142" priority="14" stopIfTrue="1">
      <formula>J$6=0</formula>
    </cfRule>
  </conditionalFormatting>
  <conditionalFormatting sqref="E119">
    <cfRule type="cellIs" dxfId="141" priority="13" operator="notEqual">
      <formula>0</formula>
    </cfRule>
  </conditionalFormatting>
  <conditionalFormatting sqref="K6:L6">
    <cfRule type="cellIs" dxfId="140" priority="10" stopIfTrue="1" operator="equal">
      <formula>1</formula>
    </cfRule>
  </conditionalFormatting>
  <conditionalFormatting sqref="J4">
    <cfRule type="expression" dxfId="139" priority="9" stopIfTrue="1">
      <formula>J$6=1</formula>
    </cfRule>
  </conditionalFormatting>
  <conditionalFormatting sqref="M6:Q6">
    <cfRule type="cellIs" dxfId="138" priority="8" stopIfTrue="1" operator="equal">
      <formula>1</formula>
    </cfRule>
  </conditionalFormatting>
  <conditionalFormatting sqref="J5">
    <cfRule type="expression" dxfId="137" priority="7" stopIfTrue="1">
      <formula>J$6=1</formula>
    </cfRule>
  </conditionalFormatting>
  <conditionalFormatting sqref="R6:BU6">
    <cfRule type="cellIs" dxfId="136" priority="6" stopIfTrue="1" operator="equal">
      <formula>1</formula>
    </cfRule>
  </conditionalFormatting>
  <conditionalFormatting sqref="J6:BU6">
    <cfRule type="cellIs" dxfId="135" priority="5" stopIfTrue="1" operator="equal">
      <formula>1</formula>
    </cfRule>
  </conditionalFormatting>
  <conditionalFormatting sqref="K4:BU4">
    <cfRule type="expression" dxfId="134" priority="4" stopIfTrue="1">
      <formula>K$6=1</formula>
    </cfRule>
  </conditionalFormatting>
  <conditionalFormatting sqref="L5:BU5">
    <cfRule type="expression" dxfId="133" priority="3" stopIfTrue="1">
      <formula>L$6=1</formula>
    </cfRule>
  </conditionalFormatting>
  <conditionalFormatting sqref="K5:BU5">
    <cfRule type="expression" dxfId="132" priority="2" stopIfTrue="1">
      <formula>K$6=1</formula>
    </cfRule>
  </conditionalFormatting>
  <conditionalFormatting sqref="D3">
    <cfRule type="cellIs" dxfId="131" priority="1" operator="notEqual">
      <formula>0</formula>
    </cfRule>
  </conditionalFormatting>
  <dataValidations disablePrompts="1" count="1">
    <dataValidation type="decimal" operator="greaterThanOrEqual" allowBlank="1" showInputMessage="1" showErrorMessage="1" errorTitle="Eingabehinweis" error="Positive Werte eingeben !" sqref="J13:BU13" xr:uid="{00000000-0002-0000-0F00-000000000000}">
      <formula1>0</formula1>
    </dataValidation>
  </dataValidations>
  <hyperlinks>
    <hyperlink ref="E2" location="Index!A1" display="Zum Inhaltsverzeichnis" xr:uid="{00000000-0004-0000-0F00-000000000000}"/>
    <hyperlink ref="E3" location="Fehlerkontrolle" display="Zur Fehleranalyse" xr:uid="{00000000-0004-0000-0F00-000001000000}"/>
  </hyperlinks>
  <pageMargins left="0.7" right="0.7" top="0.78740157499999996" bottom="0.78740157499999996" header="0.3" footer="0.3"/>
  <pageSetup paperSize="9" orientation="portrait"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inanzierung">
    <tabColor rgb="FFFFFF00"/>
  </sheetPr>
  <dimension ref="A1:NE170"/>
  <sheetViews>
    <sheetView showGridLines="0" zoomScaleNormal="100" workbookViewId="0">
      <pane xSplit="9" ySplit="6" topLeftCell="J7" activePane="bottomRight" state="frozenSplit"/>
      <selection pane="topRight" activeCell="J1" sqref="J1"/>
      <selection pane="bottomLeft" activeCell="A8" sqref="A8"/>
      <selection pane="bottomRight" activeCell="J7" sqref="J7"/>
    </sheetView>
  </sheetViews>
  <sheetFormatPr baseColWidth="10" defaultColWidth="0" defaultRowHeight="12.75" outlineLevelRow="2"/>
  <cols>
    <col min="1" max="1" width="4.140625" style="123" customWidth="1"/>
    <col min="2" max="2" width="3.28515625" style="123" customWidth="1"/>
    <col min="3" max="3" width="57" style="123" customWidth="1"/>
    <col min="4" max="4" width="13" style="123" customWidth="1"/>
    <col min="5" max="5" width="12.7109375" style="123" customWidth="1"/>
    <col min="6" max="6" width="13" style="123" customWidth="1"/>
    <col min="7" max="7" width="12.42578125" style="123" customWidth="1"/>
    <col min="8" max="8" width="11.42578125" style="123" customWidth="1"/>
    <col min="9" max="9" width="12.42578125" style="123" customWidth="1"/>
    <col min="10" max="73" width="11.42578125" style="123" customWidth="1"/>
    <col min="74" max="369" width="0" style="123" hidden="1" customWidth="1"/>
    <col min="370" max="16384" width="11.42578125" style="123" hidden="1"/>
  </cols>
  <sheetData>
    <row r="1" spans="1:73" ht="22.5" customHeight="1">
      <c r="A1" s="42" t="s">
        <v>98</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row>
    <row r="2" spans="1:73" ht="17.25" customHeight="1">
      <c r="A2" s="135"/>
      <c r="B2" s="135"/>
      <c r="C2" s="253" t="str">
        <f>Timing!C2</f>
        <v>Modell: Fiktive 5 Jahres-Finanzplanung</v>
      </c>
      <c r="D2" s="253"/>
      <c r="E2" s="260" t="s">
        <v>180</v>
      </c>
      <c r="F2" s="135"/>
      <c r="G2" s="135"/>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row>
    <row r="3" spans="1:73" ht="17.25" customHeight="1">
      <c r="A3" s="135"/>
      <c r="B3" s="135"/>
      <c r="C3" s="253" t="str">
        <f>Timing!C3</f>
        <v>Modellintegrität:</v>
      </c>
      <c r="D3" s="48">
        <f>Timing!D3</f>
        <v>0</v>
      </c>
      <c r="E3" s="260" t="s">
        <v>181</v>
      </c>
      <c r="F3" s="135"/>
      <c r="G3" s="261"/>
      <c r="H3" s="261"/>
      <c r="I3" s="257"/>
      <c r="J3" s="262"/>
      <c r="K3" s="227"/>
      <c r="L3" s="262"/>
      <c r="M3" s="227"/>
      <c r="N3" s="262"/>
      <c r="O3" s="227"/>
      <c r="P3" s="262"/>
      <c r="Q3" s="227"/>
      <c r="R3" s="262"/>
      <c r="S3" s="227"/>
      <c r="T3" s="262"/>
      <c r="U3" s="227"/>
      <c r="V3" s="262"/>
      <c r="W3" s="227"/>
      <c r="X3" s="262"/>
      <c r="Y3" s="227"/>
      <c r="Z3" s="262"/>
      <c r="AA3" s="227"/>
      <c r="AB3" s="262"/>
      <c r="AC3" s="227"/>
      <c r="AD3" s="262"/>
      <c r="AE3" s="227"/>
      <c r="AF3" s="262"/>
      <c r="AG3" s="227"/>
      <c r="AH3" s="262"/>
      <c r="AI3" s="227"/>
      <c r="AJ3" s="262"/>
      <c r="AK3" s="227"/>
      <c r="AL3" s="262"/>
      <c r="AM3" s="227"/>
      <c r="AN3" s="262"/>
      <c r="AO3" s="227"/>
      <c r="AP3" s="262"/>
      <c r="AQ3" s="227"/>
      <c r="AR3" s="262"/>
      <c r="AS3" s="227"/>
      <c r="AT3" s="262"/>
      <c r="AU3" s="227"/>
      <c r="AV3" s="262"/>
      <c r="AW3" s="227"/>
      <c r="AX3" s="262"/>
      <c r="AY3" s="227"/>
      <c r="AZ3" s="262"/>
      <c r="BA3" s="227"/>
      <c r="BB3" s="262"/>
      <c r="BC3" s="227"/>
      <c r="BD3" s="262"/>
      <c r="BE3" s="227"/>
      <c r="BF3" s="262"/>
      <c r="BG3" s="227"/>
      <c r="BH3" s="262"/>
      <c r="BI3" s="227"/>
      <c r="BJ3" s="262"/>
      <c r="BK3" s="227"/>
      <c r="BL3" s="262"/>
      <c r="BM3" s="227"/>
      <c r="BN3" s="262"/>
      <c r="BO3" s="227"/>
      <c r="BP3" s="227"/>
      <c r="BQ3" s="227"/>
      <c r="BR3" s="227"/>
      <c r="BS3" s="227"/>
      <c r="BT3" s="262"/>
      <c r="BU3" s="227"/>
    </row>
    <row r="4" spans="1:73" ht="17.25" customHeight="1">
      <c r="A4" s="135"/>
      <c r="B4" s="254"/>
      <c r="C4" s="255" t="s">
        <v>118</v>
      </c>
      <c r="D4" s="258"/>
      <c r="E4" s="258"/>
      <c r="F4" s="258"/>
      <c r="G4" s="259"/>
      <c r="H4" s="257"/>
      <c r="I4" s="257"/>
      <c r="J4" s="369">
        <v>44621</v>
      </c>
      <c r="K4" s="369">
        <v>44652</v>
      </c>
      <c r="L4" s="369">
        <v>44682</v>
      </c>
      <c r="M4" s="369">
        <v>44713</v>
      </c>
      <c r="N4" s="369">
        <v>44743</v>
      </c>
      <c r="O4" s="369">
        <v>44774</v>
      </c>
      <c r="P4" s="369">
        <v>44805</v>
      </c>
      <c r="Q4" s="369">
        <v>44835</v>
      </c>
      <c r="R4" s="369">
        <v>44866</v>
      </c>
      <c r="S4" s="369">
        <v>44896</v>
      </c>
      <c r="T4" s="369">
        <v>44927</v>
      </c>
      <c r="U4" s="369">
        <v>44958</v>
      </c>
      <c r="V4" s="369">
        <v>44986</v>
      </c>
      <c r="W4" s="369">
        <v>45017</v>
      </c>
      <c r="X4" s="369">
        <v>45047</v>
      </c>
      <c r="Y4" s="369">
        <v>45078</v>
      </c>
      <c r="Z4" s="369">
        <v>45108</v>
      </c>
      <c r="AA4" s="369">
        <v>45139</v>
      </c>
      <c r="AB4" s="369">
        <v>45170</v>
      </c>
      <c r="AC4" s="369">
        <v>45200</v>
      </c>
      <c r="AD4" s="369">
        <v>45231</v>
      </c>
      <c r="AE4" s="369">
        <v>45261</v>
      </c>
      <c r="AF4" s="369">
        <v>45292</v>
      </c>
      <c r="AG4" s="369">
        <v>45323</v>
      </c>
      <c r="AH4" s="369">
        <v>45352</v>
      </c>
      <c r="AI4" s="369">
        <v>45383</v>
      </c>
      <c r="AJ4" s="369">
        <v>45413</v>
      </c>
      <c r="AK4" s="369">
        <v>45444</v>
      </c>
      <c r="AL4" s="369">
        <v>45474</v>
      </c>
      <c r="AM4" s="369">
        <v>45505</v>
      </c>
      <c r="AN4" s="369">
        <v>45536</v>
      </c>
      <c r="AO4" s="369">
        <v>45566</v>
      </c>
      <c r="AP4" s="369">
        <v>45597</v>
      </c>
      <c r="AQ4" s="369">
        <v>45627</v>
      </c>
      <c r="AR4" s="369">
        <v>45658</v>
      </c>
      <c r="AS4" s="369">
        <v>45689</v>
      </c>
      <c r="AT4" s="369">
        <v>45717</v>
      </c>
      <c r="AU4" s="369">
        <v>45748</v>
      </c>
      <c r="AV4" s="369">
        <v>45778</v>
      </c>
      <c r="AW4" s="369">
        <v>45809</v>
      </c>
      <c r="AX4" s="369">
        <v>45839</v>
      </c>
      <c r="AY4" s="369">
        <v>45870</v>
      </c>
      <c r="AZ4" s="369">
        <v>45901</v>
      </c>
      <c r="BA4" s="369">
        <v>45931</v>
      </c>
      <c r="BB4" s="369">
        <v>45962</v>
      </c>
      <c r="BC4" s="369">
        <v>45992</v>
      </c>
      <c r="BD4" s="369">
        <v>46023</v>
      </c>
      <c r="BE4" s="369">
        <v>46054</v>
      </c>
      <c r="BF4" s="369">
        <v>46082</v>
      </c>
      <c r="BG4" s="369">
        <v>46113</v>
      </c>
      <c r="BH4" s="369">
        <v>46143</v>
      </c>
      <c r="BI4" s="369">
        <v>46174</v>
      </c>
      <c r="BJ4" s="369">
        <v>46204</v>
      </c>
      <c r="BK4" s="369">
        <v>46235</v>
      </c>
      <c r="BL4" s="369">
        <v>46266</v>
      </c>
      <c r="BM4" s="369">
        <v>46296</v>
      </c>
      <c r="BN4" s="369">
        <v>46327</v>
      </c>
      <c r="BO4" s="369">
        <v>46357</v>
      </c>
      <c r="BP4" s="369">
        <v>46388</v>
      </c>
      <c r="BQ4" s="369">
        <v>46419</v>
      </c>
      <c r="BR4" s="369">
        <v>46447</v>
      </c>
      <c r="BS4" s="369">
        <v>46478</v>
      </c>
      <c r="BT4" s="369">
        <v>46508</v>
      </c>
      <c r="BU4" s="369">
        <v>46539</v>
      </c>
    </row>
    <row r="5" spans="1:73" ht="17.25" customHeight="1">
      <c r="A5" s="135"/>
      <c r="B5" s="135"/>
      <c r="C5" s="255" t="s">
        <v>119</v>
      </c>
      <c r="D5" s="81" t="s">
        <v>120</v>
      </c>
      <c r="E5" s="11" t="s">
        <v>121</v>
      </c>
      <c r="F5" s="258"/>
      <c r="G5" s="259"/>
      <c r="H5" s="257"/>
      <c r="I5" s="86">
        <v>44620</v>
      </c>
      <c r="J5" s="370">
        <v>44651</v>
      </c>
      <c r="K5" s="370">
        <v>44681</v>
      </c>
      <c r="L5" s="370">
        <v>44712</v>
      </c>
      <c r="M5" s="370">
        <v>44742</v>
      </c>
      <c r="N5" s="370">
        <v>44773</v>
      </c>
      <c r="O5" s="370">
        <v>44804</v>
      </c>
      <c r="P5" s="370">
        <v>44834</v>
      </c>
      <c r="Q5" s="370">
        <v>44865</v>
      </c>
      <c r="R5" s="370">
        <v>44895</v>
      </c>
      <c r="S5" s="370">
        <v>44926</v>
      </c>
      <c r="T5" s="370">
        <v>44957</v>
      </c>
      <c r="U5" s="370">
        <v>44985</v>
      </c>
      <c r="V5" s="370">
        <v>45016</v>
      </c>
      <c r="W5" s="370">
        <v>45046</v>
      </c>
      <c r="X5" s="370">
        <v>45077</v>
      </c>
      <c r="Y5" s="370">
        <v>45107</v>
      </c>
      <c r="Z5" s="370">
        <v>45138</v>
      </c>
      <c r="AA5" s="370">
        <v>45169</v>
      </c>
      <c r="AB5" s="370">
        <v>45199</v>
      </c>
      <c r="AC5" s="370">
        <v>45230</v>
      </c>
      <c r="AD5" s="370">
        <v>45260</v>
      </c>
      <c r="AE5" s="370">
        <v>45291</v>
      </c>
      <c r="AF5" s="370">
        <v>45322</v>
      </c>
      <c r="AG5" s="370">
        <v>45351</v>
      </c>
      <c r="AH5" s="370">
        <v>45382</v>
      </c>
      <c r="AI5" s="370">
        <v>45412</v>
      </c>
      <c r="AJ5" s="370">
        <v>45443</v>
      </c>
      <c r="AK5" s="370">
        <v>45473</v>
      </c>
      <c r="AL5" s="370">
        <v>45504</v>
      </c>
      <c r="AM5" s="370">
        <v>45535</v>
      </c>
      <c r="AN5" s="370">
        <v>45565</v>
      </c>
      <c r="AO5" s="370">
        <v>45596</v>
      </c>
      <c r="AP5" s="370">
        <v>45626</v>
      </c>
      <c r="AQ5" s="370">
        <v>45657</v>
      </c>
      <c r="AR5" s="370">
        <v>45688</v>
      </c>
      <c r="AS5" s="370">
        <v>45716</v>
      </c>
      <c r="AT5" s="370">
        <v>45747</v>
      </c>
      <c r="AU5" s="370">
        <v>45777</v>
      </c>
      <c r="AV5" s="370">
        <v>45808</v>
      </c>
      <c r="AW5" s="370">
        <v>45838</v>
      </c>
      <c r="AX5" s="370">
        <v>45869</v>
      </c>
      <c r="AY5" s="370">
        <v>45900</v>
      </c>
      <c r="AZ5" s="370">
        <v>45930</v>
      </c>
      <c r="BA5" s="370">
        <v>45961</v>
      </c>
      <c r="BB5" s="370">
        <v>45991</v>
      </c>
      <c r="BC5" s="370">
        <v>46022</v>
      </c>
      <c r="BD5" s="370">
        <v>46053</v>
      </c>
      <c r="BE5" s="370">
        <v>46081</v>
      </c>
      <c r="BF5" s="370">
        <v>46112</v>
      </c>
      <c r="BG5" s="370">
        <v>46142</v>
      </c>
      <c r="BH5" s="370">
        <v>46173</v>
      </c>
      <c r="BI5" s="370">
        <v>46203</v>
      </c>
      <c r="BJ5" s="370">
        <v>46234</v>
      </c>
      <c r="BK5" s="370">
        <v>46265</v>
      </c>
      <c r="BL5" s="370">
        <v>46295</v>
      </c>
      <c r="BM5" s="370">
        <v>46326</v>
      </c>
      <c r="BN5" s="370">
        <v>46356</v>
      </c>
      <c r="BO5" s="370">
        <v>46387</v>
      </c>
      <c r="BP5" s="370">
        <v>46418</v>
      </c>
      <c r="BQ5" s="370">
        <v>46446</v>
      </c>
      <c r="BR5" s="370">
        <v>46477</v>
      </c>
      <c r="BS5" s="370">
        <v>46507</v>
      </c>
      <c r="BT5" s="370">
        <v>46538</v>
      </c>
      <c r="BU5" s="370">
        <v>46568</v>
      </c>
    </row>
    <row r="6" spans="1:73" ht="17.25" customHeight="1">
      <c r="A6" s="256"/>
      <c r="B6" s="256"/>
      <c r="C6" s="257" t="s">
        <v>223</v>
      </c>
      <c r="D6" s="371">
        <v>44621</v>
      </c>
      <c r="E6" s="371">
        <v>46387</v>
      </c>
      <c r="F6" s="257"/>
      <c r="G6" s="259"/>
      <c r="H6" s="257"/>
      <c r="I6" s="88">
        <v>58</v>
      </c>
      <c r="J6" s="30">
        <v>1</v>
      </c>
      <c r="K6" s="30">
        <v>1</v>
      </c>
      <c r="L6" s="30">
        <v>1</v>
      </c>
      <c r="M6" s="30">
        <v>1</v>
      </c>
      <c r="N6" s="30">
        <v>1</v>
      </c>
      <c r="O6" s="30">
        <v>1</v>
      </c>
      <c r="P6" s="30">
        <v>1</v>
      </c>
      <c r="Q6" s="30">
        <v>1</v>
      </c>
      <c r="R6" s="30">
        <v>1</v>
      </c>
      <c r="S6" s="30">
        <v>1</v>
      </c>
      <c r="T6" s="30">
        <v>1</v>
      </c>
      <c r="U6" s="30">
        <v>1</v>
      </c>
      <c r="V6" s="30">
        <v>1</v>
      </c>
      <c r="W6" s="30">
        <v>1</v>
      </c>
      <c r="X6" s="30">
        <v>1</v>
      </c>
      <c r="Y6" s="30">
        <v>1</v>
      </c>
      <c r="Z6" s="30">
        <v>1</v>
      </c>
      <c r="AA6" s="30">
        <v>1</v>
      </c>
      <c r="AB6" s="30">
        <v>1</v>
      </c>
      <c r="AC6" s="30">
        <v>1</v>
      </c>
      <c r="AD6" s="30">
        <v>1</v>
      </c>
      <c r="AE6" s="30">
        <v>1</v>
      </c>
      <c r="AF6" s="30">
        <v>1</v>
      </c>
      <c r="AG6" s="30">
        <v>1</v>
      </c>
      <c r="AH6" s="30">
        <v>1</v>
      </c>
      <c r="AI6" s="30">
        <v>1</v>
      </c>
      <c r="AJ6" s="30">
        <v>1</v>
      </c>
      <c r="AK6" s="30">
        <v>1</v>
      </c>
      <c r="AL6" s="30">
        <v>1</v>
      </c>
      <c r="AM6" s="30">
        <v>1</v>
      </c>
      <c r="AN6" s="30">
        <v>1</v>
      </c>
      <c r="AO6" s="30">
        <v>1</v>
      </c>
      <c r="AP6" s="30">
        <v>1</v>
      </c>
      <c r="AQ6" s="30">
        <v>1</v>
      </c>
      <c r="AR6" s="30">
        <v>1</v>
      </c>
      <c r="AS6" s="30">
        <v>1</v>
      </c>
      <c r="AT6" s="30">
        <v>1</v>
      </c>
      <c r="AU6" s="30">
        <v>1</v>
      </c>
      <c r="AV6" s="30">
        <v>1</v>
      </c>
      <c r="AW6" s="30">
        <v>1</v>
      </c>
      <c r="AX6" s="30">
        <v>1</v>
      </c>
      <c r="AY6" s="30">
        <v>1</v>
      </c>
      <c r="AZ6" s="30">
        <v>1</v>
      </c>
      <c r="BA6" s="30">
        <v>1</v>
      </c>
      <c r="BB6" s="30">
        <v>1</v>
      </c>
      <c r="BC6" s="30">
        <v>1</v>
      </c>
      <c r="BD6" s="30">
        <v>1</v>
      </c>
      <c r="BE6" s="30">
        <v>1</v>
      </c>
      <c r="BF6" s="30">
        <v>1</v>
      </c>
      <c r="BG6" s="30">
        <v>1</v>
      </c>
      <c r="BH6" s="30">
        <v>1</v>
      </c>
      <c r="BI6" s="30">
        <v>1</v>
      </c>
      <c r="BJ6" s="30">
        <v>1</v>
      </c>
      <c r="BK6" s="30">
        <v>1</v>
      </c>
      <c r="BL6" s="30">
        <v>1</v>
      </c>
      <c r="BM6" s="30">
        <v>1</v>
      </c>
      <c r="BN6" s="30">
        <v>1</v>
      </c>
      <c r="BO6" s="30">
        <v>1</v>
      </c>
      <c r="BP6" s="30">
        <v>0</v>
      </c>
      <c r="BQ6" s="30">
        <v>0</v>
      </c>
      <c r="BR6" s="30">
        <v>0</v>
      </c>
      <c r="BS6" s="30">
        <v>0</v>
      </c>
      <c r="BT6" s="30">
        <v>0</v>
      </c>
      <c r="BU6" s="30">
        <v>0</v>
      </c>
    </row>
    <row r="7" spans="1:73">
      <c r="A7" s="132"/>
      <c r="B7" s="132"/>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132"/>
      <c r="AH7" s="132"/>
      <c r="AI7" s="132"/>
      <c r="AJ7" s="132"/>
      <c r="AK7" s="132"/>
      <c r="AL7" s="132"/>
      <c r="AM7" s="132"/>
      <c r="AN7" s="132"/>
      <c r="AO7" s="132"/>
      <c r="AP7" s="132"/>
      <c r="AQ7" s="132"/>
      <c r="AR7" s="132"/>
      <c r="AS7" s="132"/>
      <c r="AT7" s="132"/>
      <c r="AU7" s="132"/>
      <c r="AV7" s="132"/>
      <c r="AW7" s="132"/>
      <c r="AX7" s="132"/>
      <c r="AY7" s="132"/>
      <c r="AZ7" s="132"/>
      <c r="BA7" s="132"/>
      <c r="BB7" s="132"/>
      <c r="BC7" s="132"/>
      <c r="BD7" s="132"/>
      <c r="BE7" s="132"/>
      <c r="BF7" s="132"/>
      <c r="BG7" s="132"/>
      <c r="BH7" s="132"/>
      <c r="BI7" s="132"/>
      <c r="BJ7" s="132"/>
      <c r="BK7" s="132"/>
      <c r="BL7" s="132"/>
      <c r="BM7" s="132"/>
      <c r="BN7" s="132"/>
      <c r="BO7" s="132"/>
      <c r="BP7" s="132"/>
      <c r="BQ7" s="132"/>
      <c r="BR7" s="132"/>
      <c r="BS7" s="132"/>
      <c r="BT7" s="132"/>
      <c r="BU7" s="132"/>
    </row>
    <row r="8" spans="1:73" ht="24" thickBot="1">
      <c r="A8" s="158"/>
      <c r="B8" s="158"/>
      <c r="C8" s="158" t="s">
        <v>298</v>
      </c>
      <c r="D8" s="391" t="s">
        <v>809</v>
      </c>
      <c r="E8" s="158"/>
      <c r="F8" s="158"/>
      <c r="G8" s="158"/>
      <c r="H8" s="158"/>
      <c r="I8" s="158"/>
      <c r="J8" s="158"/>
      <c r="K8" s="158"/>
      <c r="L8" s="158"/>
      <c r="M8" s="158"/>
      <c r="N8" s="158"/>
      <c r="O8" s="158"/>
      <c r="P8" s="158"/>
      <c r="Q8" s="158"/>
      <c r="R8" s="158"/>
      <c r="S8" s="158"/>
      <c r="T8" s="158"/>
      <c r="U8" s="158"/>
      <c r="V8" s="158"/>
      <c r="W8" s="158"/>
      <c r="X8" s="158"/>
      <c r="Y8" s="158"/>
      <c r="Z8" s="158"/>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row>
    <row r="9" spans="1:73" ht="21" customHeight="1" outlineLevel="1">
      <c r="A9" s="132"/>
      <c r="B9" s="132"/>
      <c r="C9" s="142" t="s">
        <v>301</v>
      </c>
      <c r="D9" s="242" t="s">
        <v>286</v>
      </c>
      <c r="E9" s="132"/>
      <c r="F9" s="132"/>
      <c r="G9" s="132"/>
      <c r="H9" s="132"/>
      <c r="I9" s="132"/>
      <c r="J9" s="132"/>
      <c r="K9" s="132"/>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row>
    <row r="10" spans="1:73" ht="17.25" customHeight="1" outlineLevel="2">
      <c r="A10" s="132"/>
      <c r="B10" s="132"/>
      <c r="C10" s="123" t="s">
        <v>158</v>
      </c>
      <c r="I10" s="90">
        <v>6215386.024936731</v>
      </c>
      <c r="J10" s="195">
        <v>16200</v>
      </c>
      <c r="K10" s="195">
        <v>46250</v>
      </c>
      <c r="L10" s="195">
        <v>22850</v>
      </c>
      <c r="M10" s="195">
        <v>17850</v>
      </c>
      <c r="N10" s="195">
        <v>15200</v>
      </c>
      <c r="O10" s="195">
        <v>59450</v>
      </c>
      <c r="P10" s="195">
        <v>86000</v>
      </c>
      <c r="Q10" s="195">
        <v>51000</v>
      </c>
      <c r="R10" s="195">
        <v>71000</v>
      </c>
      <c r="S10" s="195">
        <v>76000</v>
      </c>
      <c r="T10" s="195">
        <v>91000</v>
      </c>
      <c r="U10" s="195">
        <v>92500</v>
      </c>
      <c r="V10" s="195">
        <v>95030</v>
      </c>
      <c r="W10" s="195">
        <v>96590.6</v>
      </c>
      <c r="X10" s="195">
        <v>98182.412000000011</v>
      </c>
      <c r="Y10" s="195">
        <v>99806.060240000006</v>
      </c>
      <c r="Z10" s="195">
        <v>101462.18144480001</v>
      </c>
      <c r="AA10" s="195">
        <v>103151.42507369601</v>
      </c>
      <c r="AB10" s="195">
        <v>104874.45357516993</v>
      </c>
      <c r="AC10" s="195">
        <v>105753.19811092163</v>
      </c>
      <c r="AD10" s="195">
        <v>106640.73009203085</v>
      </c>
      <c r="AE10" s="195">
        <v>107537.13739295116</v>
      </c>
      <c r="AF10" s="195">
        <v>108442.50876688067</v>
      </c>
      <c r="AG10" s="195">
        <v>109356.93385454947</v>
      </c>
      <c r="AH10" s="195">
        <v>110280.50319309496</v>
      </c>
      <c r="AI10" s="195">
        <v>111213.30822502592</v>
      </c>
      <c r="AJ10" s="195">
        <v>112155.44130727618</v>
      </c>
      <c r="AK10" s="195">
        <v>113106.99572034895</v>
      </c>
      <c r="AL10" s="195">
        <v>114068.06567755244</v>
      </c>
      <c r="AM10" s="195">
        <v>115038.74633432797</v>
      </c>
      <c r="AN10" s="195">
        <v>116019.13379767125</v>
      </c>
      <c r="AO10" s="195">
        <v>117009.32513564796</v>
      </c>
      <c r="AP10" s="195">
        <v>118009.41838700444</v>
      </c>
      <c r="AQ10" s="195">
        <v>119019.51257087447</v>
      </c>
      <c r="AR10" s="195">
        <v>120039.70769658322</v>
      </c>
      <c r="AS10" s="195">
        <v>121070.10477354906</v>
      </c>
      <c r="AT10" s="195">
        <v>122110.80582128455</v>
      </c>
      <c r="AU10" s="195">
        <v>123161.9138794974</v>
      </c>
      <c r="AV10" s="195">
        <v>124223.53301829238</v>
      </c>
      <c r="AW10" s="195">
        <v>125295.76834847531</v>
      </c>
      <c r="AX10" s="195">
        <v>126378.72603196006</v>
      </c>
      <c r="AY10" s="195">
        <v>127472.51329227966</v>
      </c>
      <c r="AZ10" s="195">
        <v>128577.23842520246</v>
      </c>
      <c r="BA10" s="195">
        <v>129693.01080945448</v>
      </c>
      <c r="BB10" s="195">
        <v>130819.94091754903</v>
      </c>
      <c r="BC10" s="195">
        <v>131958.1403267245</v>
      </c>
      <c r="BD10" s="195">
        <v>133107.72172999178</v>
      </c>
      <c r="BE10" s="195">
        <v>134268.79894729168</v>
      </c>
      <c r="BF10" s="195">
        <v>135441.48693676462</v>
      </c>
      <c r="BG10" s="195">
        <v>136625.90180613226</v>
      </c>
      <c r="BH10" s="195">
        <v>137822.16082419356</v>
      </c>
      <c r="BI10" s="195">
        <v>139030.38243243552</v>
      </c>
      <c r="BJ10" s="195">
        <v>140250.68625675986</v>
      </c>
      <c r="BK10" s="195">
        <v>141483.19311932748</v>
      </c>
      <c r="BL10" s="195">
        <v>142728.02505052072</v>
      </c>
      <c r="BM10" s="195">
        <v>143985.30530102595</v>
      </c>
      <c r="BN10" s="195">
        <v>145255.15835403622</v>
      </c>
      <c r="BO10" s="195">
        <v>146537.70993757655</v>
      </c>
      <c r="BP10" s="195">
        <v>0</v>
      </c>
      <c r="BQ10" s="195">
        <v>0</v>
      </c>
      <c r="BR10" s="195">
        <v>0</v>
      </c>
      <c r="BS10" s="195">
        <v>0</v>
      </c>
      <c r="BT10" s="195">
        <v>0</v>
      </c>
      <c r="BU10" s="195">
        <v>0</v>
      </c>
    </row>
    <row r="11" spans="1:73" ht="17.25" customHeight="1" outlineLevel="2">
      <c r="A11" s="132"/>
      <c r="B11" s="132"/>
      <c r="C11" s="123" t="s">
        <v>706</v>
      </c>
      <c r="E11" s="199"/>
      <c r="F11" s="199"/>
      <c r="G11" s="199"/>
      <c r="I11" s="90">
        <v>32554</v>
      </c>
      <c r="J11" s="228">
        <v>0</v>
      </c>
      <c r="K11" s="228">
        <v>0</v>
      </c>
      <c r="L11" s="228">
        <v>0</v>
      </c>
      <c r="M11" s="228">
        <v>0</v>
      </c>
      <c r="N11" s="228">
        <v>0</v>
      </c>
      <c r="O11" s="228">
        <v>0</v>
      </c>
      <c r="P11" s="228">
        <v>0</v>
      </c>
      <c r="Q11" s="228">
        <v>0</v>
      </c>
      <c r="R11" s="228">
        <v>0</v>
      </c>
      <c r="S11" s="228">
        <v>0</v>
      </c>
      <c r="T11" s="228">
        <v>0</v>
      </c>
      <c r="U11" s="228">
        <v>0</v>
      </c>
      <c r="V11" s="228">
        <v>0</v>
      </c>
      <c r="W11" s="228">
        <v>0</v>
      </c>
      <c r="X11" s="228">
        <v>0</v>
      </c>
      <c r="Y11" s="228">
        <v>0</v>
      </c>
      <c r="Z11" s="228">
        <v>0</v>
      </c>
      <c r="AA11" s="228">
        <v>0</v>
      </c>
      <c r="AB11" s="228">
        <v>0</v>
      </c>
      <c r="AC11" s="228">
        <v>0</v>
      </c>
      <c r="AD11" s="228">
        <v>0</v>
      </c>
      <c r="AE11" s="228">
        <v>0</v>
      </c>
      <c r="AF11" s="228">
        <v>12632</v>
      </c>
      <c r="AG11" s="228">
        <v>0</v>
      </c>
      <c r="AH11" s="228">
        <v>0</v>
      </c>
      <c r="AI11" s="228">
        <v>0</v>
      </c>
      <c r="AJ11" s="228">
        <v>0</v>
      </c>
      <c r="AK11" s="228">
        <v>0</v>
      </c>
      <c r="AL11" s="228">
        <v>0</v>
      </c>
      <c r="AM11" s="228">
        <v>0</v>
      </c>
      <c r="AN11" s="228">
        <v>0</v>
      </c>
      <c r="AO11" s="228">
        <v>0</v>
      </c>
      <c r="AP11" s="228">
        <v>0</v>
      </c>
      <c r="AQ11" s="228">
        <v>9512</v>
      </c>
      <c r="AR11" s="228">
        <v>0</v>
      </c>
      <c r="AS11" s="228">
        <v>0</v>
      </c>
      <c r="AT11" s="228">
        <v>0</v>
      </c>
      <c r="AU11" s="228">
        <v>0</v>
      </c>
      <c r="AV11" s="228">
        <v>0</v>
      </c>
      <c r="AW11" s="228">
        <v>0</v>
      </c>
      <c r="AX11" s="228">
        <v>3255</v>
      </c>
      <c r="AY11" s="228">
        <v>0</v>
      </c>
      <c r="AZ11" s="228">
        <v>0</v>
      </c>
      <c r="BA11" s="228">
        <v>0</v>
      </c>
      <c r="BB11" s="228">
        <v>0</v>
      </c>
      <c r="BC11" s="228">
        <v>0</v>
      </c>
      <c r="BD11" s="228">
        <v>0</v>
      </c>
      <c r="BE11" s="228">
        <v>0</v>
      </c>
      <c r="BF11" s="228">
        <v>0</v>
      </c>
      <c r="BG11" s="228">
        <v>0</v>
      </c>
      <c r="BH11" s="228">
        <v>0</v>
      </c>
      <c r="BI11" s="228">
        <v>0</v>
      </c>
      <c r="BJ11" s="228">
        <v>0</v>
      </c>
      <c r="BK11" s="228">
        <v>0</v>
      </c>
      <c r="BL11" s="228">
        <v>7155</v>
      </c>
      <c r="BM11" s="228">
        <v>0</v>
      </c>
      <c r="BN11" s="228">
        <v>0</v>
      </c>
      <c r="BO11" s="228">
        <v>0</v>
      </c>
      <c r="BP11" s="228">
        <v>0</v>
      </c>
      <c r="BQ11" s="228">
        <v>0</v>
      </c>
      <c r="BR11" s="228">
        <v>0</v>
      </c>
      <c r="BS11" s="228">
        <v>0</v>
      </c>
      <c r="BT11" s="228">
        <v>0</v>
      </c>
      <c r="BU11" s="228">
        <v>0</v>
      </c>
    </row>
    <row r="12" spans="1:73" ht="17.25" customHeight="1" outlineLevel="2">
      <c r="A12" s="132"/>
      <c r="B12" s="132"/>
      <c r="C12" s="123" t="s">
        <v>493</v>
      </c>
      <c r="E12" s="199"/>
      <c r="F12" s="199"/>
      <c r="G12" s="199"/>
      <c r="I12" s="90">
        <v>1185841.5527379792</v>
      </c>
      <c r="J12" s="228">
        <v>1846.8</v>
      </c>
      <c r="K12" s="228">
        <v>6192.2999999999993</v>
      </c>
      <c r="L12" s="228">
        <v>5543.55</v>
      </c>
      <c r="M12" s="228">
        <v>4210.1000000000004</v>
      </c>
      <c r="N12" s="228">
        <v>3178.4</v>
      </c>
      <c r="O12" s="228">
        <v>7976.85</v>
      </c>
      <c r="P12" s="228">
        <v>13479.050000000001</v>
      </c>
      <c r="Q12" s="228">
        <v>11844.95</v>
      </c>
      <c r="R12" s="228">
        <v>12635</v>
      </c>
      <c r="S12" s="228">
        <v>13680</v>
      </c>
      <c r="T12" s="228">
        <v>16055</v>
      </c>
      <c r="U12" s="228">
        <v>17176</v>
      </c>
      <c r="V12" s="228">
        <v>17834.919999999998</v>
      </c>
      <c r="W12" s="228">
        <v>18185.538400000001</v>
      </c>
      <c r="X12" s="228">
        <v>18504.029168000001</v>
      </c>
      <c r="Y12" s="228">
        <v>18809.509751360001</v>
      </c>
      <c r="Z12" s="228">
        <v>19121.099946387199</v>
      </c>
      <c r="AA12" s="228">
        <v>19438.921945314945</v>
      </c>
      <c r="AB12" s="228">
        <v>19763.100384221245</v>
      </c>
      <c r="AC12" s="228">
        <v>19993.585514829978</v>
      </c>
      <c r="AD12" s="228">
        <v>20177.590140742279</v>
      </c>
      <c r="AE12" s="228">
        <v>20347.066042149701</v>
      </c>
      <c r="AF12" s="228">
        <v>22438.300702571196</v>
      </c>
      <c r="AG12" s="228">
        <v>20691.119069596909</v>
      </c>
      <c r="AH12" s="228">
        <v>20865.730260292876</v>
      </c>
      <c r="AI12" s="228">
        <v>21042.087562895806</v>
      </c>
      <c r="AJ12" s="228">
        <v>21220.208438524765</v>
      </c>
      <c r="AK12" s="228">
        <v>21400.110522910014</v>
      </c>
      <c r="AL12" s="228">
        <v>21581.811628139119</v>
      </c>
      <c r="AM12" s="228">
        <v>21765.329744420509</v>
      </c>
      <c r="AN12" s="228">
        <v>21950.683041864715</v>
      </c>
      <c r="AO12" s="228">
        <v>22137.889872283358</v>
      </c>
      <c r="AP12" s="228">
        <v>22326.968771006192</v>
      </c>
      <c r="AQ12" s="228">
        <v>23963.762458716257</v>
      </c>
      <c r="AR12" s="228">
        <v>22710.817843303419</v>
      </c>
      <c r="AS12" s="228">
        <v>22905.626021736451</v>
      </c>
      <c r="AT12" s="228">
        <v>23102.382281953815</v>
      </c>
      <c r="AU12" s="228">
        <v>23301.106104773353</v>
      </c>
      <c r="AV12" s="228">
        <v>23501.817165821089</v>
      </c>
      <c r="AW12" s="228">
        <v>23704.535337479301</v>
      </c>
      <c r="AX12" s="228">
        <v>24404.040690854097</v>
      </c>
      <c r="AY12" s="228">
        <v>24116.073497762634</v>
      </c>
      <c r="AZ12" s="228">
        <v>24324.934232740259</v>
      </c>
      <c r="BA12" s="228">
        <v>24535.883575067663</v>
      </c>
      <c r="BB12" s="228">
        <v>24748.942410818341</v>
      </c>
      <c r="BC12" s="228">
        <v>24964.131834926524</v>
      </c>
      <c r="BD12" s="228">
        <v>25181.473153275791</v>
      </c>
      <c r="BE12" s="228">
        <v>25400.98788480855</v>
      </c>
      <c r="BF12" s="228">
        <v>25622.697763656637</v>
      </c>
      <c r="BG12" s="228">
        <v>25846.624741293206</v>
      </c>
      <c r="BH12" s="228">
        <v>26072.790988706132</v>
      </c>
      <c r="BI12" s="228">
        <v>26301.218898593193</v>
      </c>
      <c r="BJ12" s="228">
        <v>26531.931087579127</v>
      </c>
      <c r="BK12" s="228">
        <v>26764.950398454919</v>
      </c>
      <c r="BL12" s="228">
        <v>28087.859902439468</v>
      </c>
      <c r="BM12" s="228">
        <v>27238.00290146386</v>
      </c>
      <c r="BN12" s="228">
        <v>27478.0829304785</v>
      </c>
      <c r="BO12" s="228">
        <v>27720.563759783283</v>
      </c>
      <c r="BP12" s="228">
        <v>11112.497475168551</v>
      </c>
      <c r="BQ12" s="228">
        <v>2784.216488813955</v>
      </c>
      <c r="BR12" s="228">
        <v>0</v>
      </c>
      <c r="BS12" s="228">
        <v>0</v>
      </c>
      <c r="BT12" s="228">
        <v>0</v>
      </c>
      <c r="BU12" s="228">
        <v>0</v>
      </c>
    </row>
    <row r="13" spans="1:73" ht="17.25" customHeight="1" outlineLevel="2">
      <c r="A13" s="132"/>
      <c r="B13" s="132"/>
      <c r="C13" s="123" t="s">
        <v>519</v>
      </c>
      <c r="D13" s="139"/>
      <c r="I13" s="90">
        <v>-2279677.2921572002</v>
      </c>
      <c r="J13" s="228">
        <v>-5199</v>
      </c>
      <c r="K13" s="228">
        <v>-17257.5</v>
      </c>
      <c r="L13" s="228">
        <v>-6482</v>
      </c>
      <c r="M13" s="228">
        <v>-7142</v>
      </c>
      <c r="N13" s="228">
        <v>-6381.5</v>
      </c>
      <c r="O13" s="228">
        <v>-32001.5</v>
      </c>
      <c r="P13" s="228">
        <v>-40497.5</v>
      </c>
      <c r="Q13" s="228">
        <v>-16565</v>
      </c>
      <c r="R13" s="228">
        <v>-33215</v>
      </c>
      <c r="S13" s="228">
        <v>-33065</v>
      </c>
      <c r="T13" s="228">
        <v>-39045</v>
      </c>
      <c r="U13" s="228">
        <v>-37620</v>
      </c>
      <c r="V13" s="228">
        <v>-38786.5</v>
      </c>
      <c r="W13" s="228">
        <v>-39265.33</v>
      </c>
      <c r="X13" s="228">
        <v>-39906.736600000011</v>
      </c>
      <c r="Y13" s="228">
        <v>-40560.971332000001</v>
      </c>
      <c r="Z13" s="228">
        <v>-41228.290758640003</v>
      </c>
      <c r="AA13" s="228">
        <v>-41908.9565738128</v>
      </c>
      <c r="AB13" s="228">
        <v>-42603.235705289058</v>
      </c>
      <c r="AC13" s="228">
        <v>-42828.090924731412</v>
      </c>
      <c r="AD13" s="228">
        <v>-43184.421833978726</v>
      </c>
      <c r="AE13" s="228">
        <v>-43544.316052318514</v>
      </c>
      <c r="AF13" s="228">
        <v>-39570.108862166468</v>
      </c>
      <c r="AG13" s="228">
        <v>-39900.659950788133</v>
      </c>
      <c r="AH13" s="228">
        <v>-40234.516550296008</v>
      </c>
      <c r="AI13" s="228">
        <v>-40571.711715798971</v>
      </c>
      <c r="AJ13" s="228">
        <v>-40912.278832956967</v>
      </c>
      <c r="AK13" s="228">
        <v>-41256.25162128653</v>
      </c>
      <c r="AL13" s="228">
        <v>-41603.664137499407</v>
      </c>
      <c r="AM13" s="228">
        <v>-41954.550778874393</v>
      </c>
      <c r="AN13" s="228">
        <v>-42308.946286663137</v>
      </c>
      <c r="AO13" s="228">
        <v>-42666.885749529771</v>
      </c>
      <c r="AP13" s="228">
        <v>-43028.404607025062</v>
      </c>
      <c r="AQ13" s="228">
        <v>-43393.538653095318</v>
      </c>
      <c r="AR13" s="228">
        <v>-43762.32403962627</v>
      </c>
      <c r="AS13" s="228">
        <v>-44134.797280022533</v>
      </c>
      <c r="AT13" s="228">
        <v>-44510.995252822759</v>
      </c>
      <c r="AU13" s="228">
        <v>-44890.955205350991</v>
      </c>
      <c r="AV13" s="228">
        <v>-45274.714757404501</v>
      </c>
      <c r="AW13" s="228">
        <v>-45662.311904978545</v>
      </c>
      <c r="AX13" s="228">
        <v>-46053.785024028337</v>
      </c>
      <c r="AY13" s="228">
        <v>-46449.172874268617</v>
      </c>
      <c r="AZ13" s="228">
        <v>-46848.514603011296</v>
      </c>
      <c r="BA13" s="228">
        <v>-47251.849749041416</v>
      </c>
      <c r="BB13" s="228">
        <v>-47659.218246531833</v>
      </c>
      <c r="BC13" s="228">
        <v>-48070.660428997144</v>
      </c>
      <c r="BD13" s="228">
        <v>-43161.908164087465</v>
      </c>
      <c r="BE13" s="228">
        <v>-43535.177245728322</v>
      </c>
      <c r="BF13" s="228">
        <v>-43912.179018185619</v>
      </c>
      <c r="BG13" s="228">
        <v>-44292.950808367474</v>
      </c>
      <c r="BH13" s="228">
        <v>-44677.530316451142</v>
      </c>
      <c r="BI13" s="228">
        <v>-45065.955619615663</v>
      </c>
      <c r="BJ13" s="228">
        <v>-45458.265175811801</v>
      </c>
      <c r="BK13" s="228">
        <v>-45854.49782756994</v>
      </c>
      <c r="BL13" s="228">
        <v>-46254.692805845618</v>
      </c>
      <c r="BM13" s="228">
        <v>-46658.889733904092</v>
      </c>
      <c r="BN13" s="228">
        <v>-47067.128631243133</v>
      </c>
      <c r="BO13" s="228">
        <v>-47479.449917555547</v>
      </c>
      <c r="BP13" s="228">
        <v>0</v>
      </c>
      <c r="BQ13" s="228">
        <v>0</v>
      </c>
      <c r="BR13" s="228">
        <v>0</v>
      </c>
      <c r="BS13" s="228">
        <v>0</v>
      </c>
      <c r="BT13" s="228">
        <v>0</v>
      </c>
      <c r="BU13" s="228">
        <v>0</v>
      </c>
    </row>
    <row r="14" spans="1:73" ht="17.25" customHeight="1" outlineLevel="2">
      <c r="A14" s="132"/>
      <c r="B14" s="132"/>
      <c r="C14" s="123" t="s">
        <v>365</v>
      </c>
      <c r="I14" s="90">
        <v>-2655263.2229488031</v>
      </c>
      <c r="J14" s="228">
        <v>-15814.500000000002</v>
      </c>
      <c r="K14" s="228">
        <v>-15064.500000000002</v>
      </c>
      <c r="L14" s="228">
        <v>-20356.166666666668</v>
      </c>
      <c r="M14" s="228">
        <v>-20106.166666666668</v>
      </c>
      <c r="N14" s="228">
        <v>-20106.166666666668</v>
      </c>
      <c r="O14" s="228">
        <v>-20106.166666666668</v>
      </c>
      <c r="P14" s="228">
        <v>-20106.166666666668</v>
      </c>
      <c r="Q14" s="228">
        <v>-20106.166666666668</v>
      </c>
      <c r="R14" s="228">
        <v>-20106.166666666668</v>
      </c>
      <c r="S14" s="228">
        <v>-26397.833333333332</v>
      </c>
      <c r="T14" s="228">
        <v>-26482.833333333328</v>
      </c>
      <c r="U14" s="228">
        <v>-27363.999999999996</v>
      </c>
      <c r="V14" s="228">
        <v>-31928.166666666664</v>
      </c>
      <c r="W14" s="228">
        <v>-31678.166666666664</v>
      </c>
      <c r="X14" s="228">
        <v>-31678.166666666664</v>
      </c>
      <c r="Y14" s="228">
        <v>-31678.166666666664</v>
      </c>
      <c r="Z14" s="228">
        <v>-39544.833333333328</v>
      </c>
      <c r="AA14" s="228">
        <v>-39294.833333333328</v>
      </c>
      <c r="AB14" s="228">
        <v>-39294.833333333328</v>
      </c>
      <c r="AC14" s="228">
        <v>-39294.833333333328</v>
      </c>
      <c r="AD14" s="228">
        <v>-41057.166666666657</v>
      </c>
      <c r="AE14" s="228">
        <v>-46938.833333333328</v>
      </c>
      <c r="AF14" s="228">
        <v>-47218.17083333333</v>
      </c>
      <c r="AG14" s="228">
        <v>-47218.17083333333</v>
      </c>
      <c r="AH14" s="228">
        <v>-47218.17083333333</v>
      </c>
      <c r="AI14" s="228">
        <v>-53412.168229166666</v>
      </c>
      <c r="AJ14" s="228">
        <v>-53162.168229166666</v>
      </c>
      <c r="AK14" s="228">
        <v>-53162.168229166666</v>
      </c>
      <c r="AL14" s="228">
        <v>-53162.168229166666</v>
      </c>
      <c r="AM14" s="228">
        <v>-53162.168229166666</v>
      </c>
      <c r="AN14" s="228">
        <v>-53162.168229166666</v>
      </c>
      <c r="AO14" s="228">
        <v>-53162.168229166666</v>
      </c>
      <c r="AP14" s="228">
        <v>-53162.168229166666</v>
      </c>
      <c r="AQ14" s="228">
        <v>-53162.168229166666</v>
      </c>
      <c r="AR14" s="228">
        <v>-53786.971877604155</v>
      </c>
      <c r="AS14" s="228">
        <v>-53786.971877604155</v>
      </c>
      <c r="AT14" s="228">
        <v>-53786.971877604155</v>
      </c>
      <c r="AU14" s="228">
        <v>-53786.971877604155</v>
      </c>
      <c r="AV14" s="228">
        <v>-53786.971877604155</v>
      </c>
      <c r="AW14" s="228">
        <v>-58138.93904427081</v>
      </c>
      <c r="AX14" s="228">
        <v>-57888.93904427081</v>
      </c>
      <c r="AY14" s="228">
        <v>-57888.93904427081</v>
      </c>
      <c r="AZ14" s="228">
        <v>-57888.93904427081</v>
      </c>
      <c r="BA14" s="228">
        <v>-57888.93904427081</v>
      </c>
      <c r="BB14" s="228">
        <v>-57888.93904427081</v>
      </c>
      <c r="BC14" s="228">
        <v>-57888.93904427081</v>
      </c>
      <c r="BD14" s="228">
        <v>-58542.398416809876</v>
      </c>
      <c r="BE14" s="228">
        <v>-58542.398416809876</v>
      </c>
      <c r="BF14" s="228">
        <v>-58542.398416809876</v>
      </c>
      <c r="BG14" s="228">
        <v>-58542.398416809876</v>
      </c>
      <c r="BH14" s="228">
        <v>-58542.398416809876</v>
      </c>
      <c r="BI14" s="228">
        <v>-58542.398416809876</v>
      </c>
      <c r="BJ14" s="228">
        <v>-58542.398416809876</v>
      </c>
      <c r="BK14" s="228">
        <v>-58542.398416809876</v>
      </c>
      <c r="BL14" s="228">
        <v>-67286.935755143204</v>
      </c>
      <c r="BM14" s="228">
        <v>-66786.935755143204</v>
      </c>
      <c r="BN14" s="228">
        <v>-66786.935755143204</v>
      </c>
      <c r="BO14" s="228">
        <v>-66786.935755143204</v>
      </c>
      <c r="BP14" s="228">
        <v>0</v>
      </c>
      <c r="BQ14" s="228">
        <v>0</v>
      </c>
      <c r="BR14" s="228">
        <v>0</v>
      </c>
      <c r="BS14" s="228">
        <v>0</v>
      </c>
      <c r="BT14" s="228">
        <v>0</v>
      </c>
      <c r="BU14" s="228">
        <v>0</v>
      </c>
    </row>
    <row r="15" spans="1:73" ht="17.25" customHeight="1" outlineLevel="2">
      <c r="A15" s="132"/>
      <c r="B15" s="132"/>
      <c r="C15" s="123" t="s">
        <v>280</v>
      </c>
      <c r="I15" s="90">
        <v>-316205.63619186718</v>
      </c>
      <c r="J15" s="228">
        <v>-11424.95</v>
      </c>
      <c r="K15" s="228">
        <v>-7139.96</v>
      </c>
      <c r="L15" s="228">
        <v>-5796.3202000000001</v>
      </c>
      <c r="M15" s="228">
        <v>-4807.0376039999992</v>
      </c>
      <c r="N15" s="228">
        <v>-4825.6193560800002</v>
      </c>
      <c r="O15" s="228">
        <v>-6647.0727432016001</v>
      </c>
      <c r="P15" s="228">
        <v>-4863.9051980656322</v>
      </c>
      <c r="Q15" s="228">
        <v>-4420.1243020269449</v>
      </c>
      <c r="R15" s="228">
        <v>-5727.7377880674831</v>
      </c>
      <c r="S15" s="228">
        <v>-4460.7535438288332</v>
      </c>
      <c r="T15" s="228">
        <v>-4481.6796147054101</v>
      </c>
      <c r="U15" s="228">
        <v>-6305.5242069995184</v>
      </c>
      <c r="V15" s="228">
        <v>-4524.7956911395086</v>
      </c>
      <c r="W15" s="228">
        <v>-4547.0026049622984</v>
      </c>
      <c r="X15" s="228">
        <v>-4569.6536570615453</v>
      </c>
      <c r="Y15" s="228">
        <v>-4592.7577302027757</v>
      </c>
      <c r="Z15" s="228">
        <v>-6668.8238848068313</v>
      </c>
      <c r="AA15" s="228">
        <v>-4640.3613625029684</v>
      </c>
      <c r="AB15" s="228">
        <v>-4664.8795897530281</v>
      </c>
      <c r="AC15" s="228">
        <v>-4689.8881815480881</v>
      </c>
      <c r="AD15" s="228">
        <v>-4715.3969451790499</v>
      </c>
      <c r="AE15" s="228">
        <v>-4741.4158840826312</v>
      </c>
      <c r="AF15" s="228">
        <v>-6570.4552017642836</v>
      </c>
      <c r="AG15" s="228">
        <v>-4795.0253057995697</v>
      </c>
      <c r="AH15" s="228">
        <v>-4822.6368119155613</v>
      </c>
      <c r="AI15" s="228">
        <v>-4970.8005481538721</v>
      </c>
      <c r="AJ15" s="228">
        <v>-5703.5275591169502</v>
      </c>
      <c r="AK15" s="228">
        <v>-6711.329110299288</v>
      </c>
      <c r="AL15" s="228">
        <v>-4938.7166925052743</v>
      </c>
      <c r="AM15" s="228">
        <v>-4953.959359430326</v>
      </c>
      <c r="AN15" s="228">
        <v>-4969.3544530246299</v>
      </c>
      <c r="AO15" s="228">
        <v>-4984.9034975548775</v>
      </c>
      <c r="AP15" s="228">
        <v>-5000.6080325304256</v>
      </c>
      <c r="AQ15" s="228">
        <v>-6818.9696128557298</v>
      </c>
      <c r="AR15" s="228">
        <v>-5032.4898089842873</v>
      </c>
      <c r="AS15" s="228">
        <v>-5373.6702070741294</v>
      </c>
      <c r="AT15" s="228">
        <v>-5065.0124091448715</v>
      </c>
      <c r="AU15" s="228">
        <v>-5081.5180332363198</v>
      </c>
      <c r="AV15" s="228">
        <v>-6900.6887135686829</v>
      </c>
      <c r="AW15" s="228">
        <v>-5115.02610070437</v>
      </c>
      <c r="AX15" s="228">
        <v>-5132.0318617114135</v>
      </c>
      <c r="AY15" s="228">
        <v>-5149.2076803285281</v>
      </c>
      <c r="AZ15" s="228">
        <v>-5166.5552571318121</v>
      </c>
      <c r="BA15" s="228">
        <v>-5184.0763097031313</v>
      </c>
      <c r="BB15" s="228">
        <v>-5201.7725728001624</v>
      </c>
      <c r="BC15" s="228">
        <v>-7022.1457985281641</v>
      </c>
      <c r="BD15" s="228">
        <v>-5237.6977565134457</v>
      </c>
      <c r="BE15" s="228">
        <v>-5255.9302340785798</v>
      </c>
      <c r="BF15" s="228">
        <v>-5274.3450364193659</v>
      </c>
      <c r="BG15" s="228">
        <v>-5292.9439867835608</v>
      </c>
      <c r="BH15" s="228">
        <v>-7114.2289266513953</v>
      </c>
      <c r="BI15" s="228">
        <v>-5330.7017159179104</v>
      </c>
      <c r="BJ15" s="228">
        <v>-5349.864233077089</v>
      </c>
      <c r="BK15" s="228">
        <v>-5755.4683754078596</v>
      </c>
      <c r="BL15" s="228">
        <v>-5388.7660591619388</v>
      </c>
      <c r="BM15" s="228">
        <v>-5408.5092197535578</v>
      </c>
      <c r="BN15" s="228">
        <v>-5428.4498119510936</v>
      </c>
      <c r="BO15" s="228">
        <v>-5448.5898100706045</v>
      </c>
      <c r="BP15" s="228">
        <v>0</v>
      </c>
      <c r="BQ15" s="228">
        <v>0</v>
      </c>
      <c r="BR15" s="228">
        <v>0</v>
      </c>
      <c r="BS15" s="228">
        <v>0</v>
      </c>
      <c r="BT15" s="228">
        <v>0</v>
      </c>
      <c r="BU15" s="228">
        <v>0</v>
      </c>
    </row>
    <row r="16" spans="1:73" s="199" customFormat="1" ht="17.25" customHeight="1" outlineLevel="2">
      <c r="A16" s="132"/>
      <c r="B16" s="132"/>
      <c r="C16" s="123" t="s">
        <v>492</v>
      </c>
      <c r="D16" s="123"/>
      <c r="E16" s="123"/>
      <c r="F16" s="123"/>
      <c r="G16" s="123"/>
      <c r="H16" s="123"/>
      <c r="I16" s="90">
        <v>-486955.19575485465</v>
      </c>
      <c r="J16" s="228">
        <v>-1927.763655</v>
      </c>
      <c r="K16" s="228">
        <v>-4236.5178940000005</v>
      </c>
      <c r="L16" s="228">
        <v>-3668.3128433800002</v>
      </c>
      <c r="M16" s="228">
        <v>-2499.3242287476</v>
      </c>
      <c r="N16" s="228">
        <v>-2150.7351448225518</v>
      </c>
      <c r="O16" s="228">
        <v>-5119.2113592190026</v>
      </c>
      <c r="P16" s="228">
        <v>-7949.5423129033834</v>
      </c>
      <c r="Q16" s="228">
        <v>-6307.2383206614522</v>
      </c>
      <c r="R16" s="228">
        <v>-6285.0078215746807</v>
      </c>
      <c r="S16" s="228">
        <v>-7096.0088795061729</v>
      </c>
      <c r="T16" s="228">
        <v>-7686.5094335962967</v>
      </c>
      <c r="U16" s="228">
        <v>-8156.621798768223</v>
      </c>
      <c r="V16" s="228">
        <v>-8126.5705662435867</v>
      </c>
      <c r="W16" s="228">
        <v>-8156.9279740684597</v>
      </c>
      <c r="X16" s="228">
        <v>-8270.0688600498288</v>
      </c>
      <c r="Y16" s="228">
        <v>-8397.100563750826</v>
      </c>
      <c r="Z16" s="228">
        <v>-8725.5601515258422</v>
      </c>
      <c r="AA16" s="228">
        <v>-8791.4281860563606</v>
      </c>
      <c r="AB16" s="228">
        <v>-8793.6437462774866</v>
      </c>
      <c r="AC16" s="228">
        <v>-8876.049665311406</v>
      </c>
      <c r="AD16" s="228">
        <v>-8937.8477398690193</v>
      </c>
      <c r="AE16" s="228">
        <v>-9010.1259311728681</v>
      </c>
      <c r="AF16" s="228">
        <v>-8763.3330054258804</v>
      </c>
      <c r="AG16" s="228">
        <v>-8445.0928660804493</v>
      </c>
      <c r="AH16" s="228">
        <v>-8396.2571848229127</v>
      </c>
      <c r="AI16" s="228">
        <v>-8476.211304589433</v>
      </c>
      <c r="AJ16" s="228">
        <v>-8621.2354132469882</v>
      </c>
      <c r="AK16" s="228">
        <v>-8831.3215472383508</v>
      </c>
      <c r="AL16" s="228">
        <v>-8790.406342921804</v>
      </c>
      <c r="AM16" s="228">
        <v>-8743.7770235062744</v>
      </c>
      <c r="AN16" s="228">
        <v>-8813.3219569913381</v>
      </c>
      <c r="AO16" s="228">
        <v>-8883.5623398112511</v>
      </c>
      <c r="AP16" s="228">
        <v>-8954.505126459364</v>
      </c>
      <c r="AQ16" s="228">
        <v>-9200.819590973957</v>
      </c>
      <c r="AR16" s="228">
        <v>-9214.9675776336953</v>
      </c>
      <c r="AS16" s="228">
        <v>-9203.1110016600323</v>
      </c>
      <c r="AT16" s="228">
        <v>-9266.4368499266347</v>
      </c>
      <c r="AU16" s="228">
        <v>-9320.0034316759011</v>
      </c>
      <c r="AV16" s="228">
        <v>-9569.9728792426595</v>
      </c>
      <c r="AW16" s="228">
        <v>-9587.812398785085</v>
      </c>
      <c r="AX16" s="228">
        <v>-9548.1917710229372</v>
      </c>
      <c r="AY16" s="228">
        <v>-9625.7808519831669</v>
      </c>
      <c r="AZ16" s="228">
        <v>-9704.1458237529987</v>
      </c>
      <c r="BA16" s="228">
        <v>-9783.29444524053</v>
      </c>
      <c r="BB16" s="228">
        <v>-9863.2345529429349</v>
      </c>
      <c r="BC16" s="228">
        <v>-10118.636311722363</v>
      </c>
      <c r="BD16" s="228">
        <v>-9534.9912545008265</v>
      </c>
      <c r="BE16" s="228">
        <v>-9090.9701412366576</v>
      </c>
      <c r="BF16" s="228">
        <v>-9165.2790058990249</v>
      </c>
      <c r="BG16" s="228">
        <v>-9240.330959208015</v>
      </c>
      <c r="BH16" s="228">
        <v>-9490.7956820500949</v>
      </c>
      <c r="BI16" s="228">
        <v>-9509.1354296205973</v>
      </c>
      <c r="BJ16" s="228">
        <v>-9470.0200321668017</v>
      </c>
      <c r="BK16" s="228">
        <v>-9585.5470207384715</v>
      </c>
      <c r="BL16" s="228">
        <v>-9651.9515029458562</v>
      </c>
      <c r="BM16" s="228">
        <v>-9706.6689137253161</v>
      </c>
      <c r="BN16" s="228">
        <v>-9787.1347661125692</v>
      </c>
      <c r="BO16" s="228">
        <v>-9868.4052770236922</v>
      </c>
      <c r="BP16" s="228">
        <v>-3960.4170954647825</v>
      </c>
      <c r="BQ16" s="228">
        <v>0</v>
      </c>
      <c r="BR16" s="228">
        <v>0</v>
      </c>
      <c r="BS16" s="228">
        <v>0</v>
      </c>
      <c r="BT16" s="228">
        <v>0</v>
      </c>
      <c r="BU16" s="228">
        <v>0</v>
      </c>
    </row>
    <row r="17" spans="1:73" ht="17.25" customHeight="1" outlineLevel="2">
      <c r="A17" s="132"/>
      <c r="B17" s="132"/>
      <c r="C17" s="123" t="s">
        <v>504</v>
      </c>
      <c r="I17" s="90">
        <v>-2300</v>
      </c>
      <c r="J17" s="228">
        <v>-1047.0866666666661</v>
      </c>
      <c r="K17" s="228">
        <v>-12322.262666666666</v>
      </c>
      <c r="L17" s="228">
        <v>-130.32258666666166</v>
      </c>
      <c r="M17" s="228">
        <v>4354.2869615999989</v>
      </c>
      <c r="N17" s="228">
        <v>2372.232700831999</v>
      </c>
      <c r="O17" s="228">
        <v>-8022.4186451513633</v>
      </c>
      <c r="P17" s="228">
        <v>-11297.867018054392</v>
      </c>
      <c r="Q17" s="228">
        <v>5287.4876415845283</v>
      </c>
      <c r="R17" s="228">
        <v>-616.95460558378545</v>
      </c>
      <c r="S17" s="228">
        <v>-3666.7936976954588</v>
      </c>
      <c r="T17" s="228">
        <v>-4699.6295716493623</v>
      </c>
      <c r="U17" s="228">
        <v>-1130.4621630823603</v>
      </c>
      <c r="V17" s="228">
        <v>-1469.491406344001</v>
      </c>
      <c r="W17" s="228">
        <v>-618.66123447088466</v>
      </c>
      <c r="X17" s="228">
        <v>-529.03445916029887</v>
      </c>
      <c r="Y17" s="228">
        <v>-539.61514834351692</v>
      </c>
      <c r="Z17" s="228">
        <v>270.59254868963035</v>
      </c>
      <c r="AA17" s="228">
        <v>-1382.4156003365788</v>
      </c>
      <c r="AB17" s="228">
        <v>-572.64391234331561</v>
      </c>
      <c r="AC17" s="228">
        <v>-373.198102009781</v>
      </c>
      <c r="AD17" s="228">
        <v>-290.67862358901766</v>
      </c>
      <c r="AE17" s="228">
        <v>-293.48337477038149</v>
      </c>
      <c r="AF17" s="228">
        <v>-1310.3942730325434</v>
      </c>
      <c r="AG17" s="228">
        <v>-1034.8019182220451</v>
      </c>
      <c r="AH17" s="228">
        <v>-316.83165698814264</v>
      </c>
      <c r="AI17" s="228">
        <v>-271.88952753355989</v>
      </c>
      <c r="AJ17" s="228">
        <v>-41.375767863966757</v>
      </c>
      <c r="AK17" s="228">
        <v>65.309382501262007</v>
      </c>
      <c r="AL17" s="228">
        <v>-1050.2343174689813</v>
      </c>
      <c r="AM17" s="228">
        <v>-338.50417708487657</v>
      </c>
      <c r="AN17" s="228">
        <v>-341.88921885574382</v>
      </c>
      <c r="AO17" s="228">
        <v>-345.30811104425811</v>
      </c>
      <c r="AP17" s="228">
        <v>-348.76119215470681</v>
      </c>
      <c r="AQ17" s="228">
        <v>368.7511959237745</v>
      </c>
      <c r="AR17" s="228">
        <v>-1076.771292117046</v>
      </c>
      <c r="AS17" s="228">
        <v>-229.32900503817655</v>
      </c>
      <c r="AT17" s="228">
        <v>-492.92229508855962</v>
      </c>
      <c r="AU17" s="228">
        <v>-366.55151803945773</v>
      </c>
      <c r="AV17" s="228">
        <v>350.78296678016341</v>
      </c>
      <c r="AW17" s="228">
        <v>-1094.9192035520828</v>
      </c>
      <c r="AX17" s="228">
        <v>-377.65839558759035</v>
      </c>
      <c r="AY17" s="228">
        <v>-381.43497954345366</v>
      </c>
      <c r="AZ17" s="228">
        <v>-385.24932933889067</v>
      </c>
      <c r="BA17" s="228">
        <v>-389.10182263227034</v>
      </c>
      <c r="BB17" s="228">
        <v>-392.99284085857653</v>
      </c>
      <c r="BC17" s="228">
        <v>324.0772307327934</v>
      </c>
      <c r="BD17" s="228">
        <v>-3251.6155446397242</v>
      </c>
      <c r="BE17" s="228">
        <v>-423.47815240626369</v>
      </c>
      <c r="BF17" s="228">
        <v>-427.71293393029191</v>
      </c>
      <c r="BG17" s="228">
        <v>-431.99006326960807</v>
      </c>
      <c r="BH17" s="228">
        <v>284.69003609770152</v>
      </c>
      <c r="BI17" s="228">
        <v>-1161.6730635413551</v>
      </c>
      <c r="BJ17" s="228">
        <v>-445.07979417676688</v>
      </c>
      <c r="BK17" s="228">
        <v>-295.03059211852087</v>
      </c>
      <c r="BL17" s="228">
        <v>-608.52589803970477</v>
      </c>
      <c r="BM17" s="228">
        <v>-458.56615702011914</v>
      </c>
      <c r="BN17" s="228">
        <v>-463.15181859030417</v>
      </c>
      <c r="BO17" s="228">
        <v>-467.7833367761923</v>
      </c>
      <c r="BP17" s="228">
        <v>37392.566020638507</v>
      </c>
      <c r="BQ17" s="228">
        <v>14653.770993757913</v>
      </c>
      <c r="BR17" s="228">
        <v>0</v>
      </c>
      <c r="BS17" s="228">
        <v>0</v>
      </c>
      <c r="BT17" s="228">
        <v>0</v>
      </c>
      <c r="BU17" s="228">
        <v>0</v>
      </c>
    </row>
    <row r="18" spans="1:73" ht="17.25" customHeight="1" outlineLevel="2">
      <c r="A18" s="132"/>
      <c r="B18" s="132"/>
      <c r="C18" s="123" t="s">
        <v>127</v>
      </c>
      <c r="I18" s="90">
        <v>-113100</v>
      </c>
      <c r="J18" s="228">
        <v>-31500</v>
      </c>
      <c r="K18" s="228">
        <v>-9000</v>
      </c>
      <c r="L18" s="228">
        <v>-9500</v>
      </c>
      <c r="M18" s="228">
        <v>-17500</v>
      </c>
      <c r="N18" s="228">
        <v>-3000</v>
      </c>
      <c r="O18" s="228">
        <v>-10000</v>
      </c>
      <c r="P18" s="228">
        <v>-3000</v>
      </c>
      <c r="Q18" s="228">
        <v>0</v>
      </c>
      <c r="R18" s="228">
        <v>0</v>
      </c>
      <c r="S18" s="228">
        <v>0</v>
      </c>
      <c r="T18" s="228">
        <v>-1500</v>
      </c>
      <c r="U18" s="228">
        <v>0</v>
      </c>
      <c r="V18" s="228">
        <v>0</v>
      </c>
      <c r="W18" s="228">
        <v>-4500</v>
      </c>
      <c r="X18" s="228">
        <v>0</v>
      </c>
      <c r="Y18" s="228">
        <v>0</v>
      </c>
      <c r="Z18" s="228">
        <v>0</v>
      </c>
      <c r="AA18" s="228">
        <v>0</v>
      </c>
      <c r="AB18" s="228">
        <v>0</v>
      </c>
      <c r="AC18" s="228">
        <v>0</v>
      </c>
      <c r="AD18" s="228">
        <v>-17600</v>
      </c>
      <c r="AE18" s="228">
        <v>0</v>
      </c>
      <c r="AF18" s="228">
        <v>0</v>
      </c>
      <c r="AG18" s="228">
        <v>0</v>
      </c>
      <c r="AH18" s="228">
        <v>0</v>
      </c>
      <c r="AI18" s="228">
        <v>0</v>
      </c>
      <c r="AJ18" s="228">
        <v>0</v>
      </c>
      <c r="AK18" s="228">
        <v>0</v>
      </c>
      <c r="AL18" s="228">
        <v>0</v>
      </c>
      <c r="AM18" s="228">
        <v>0</v>
      </c>
      <c r="AN18" s="228">
        <v>-3000</v>
      </c>
      <c r="AO18" s="228">
        <v>0</v>
      </c>
      <c r="AP18" s="228">
        <v>0</v>
      </c>
      <c r="AQ18" s="228">
        <v>0</v>
      </c>
      <c r="AR18" s="228">
        <v>0</v>
      </c>
      <c r="AS18" s="228">
        <v>0</v>
      </c>
      <c r="AT18" s="228">
        <v>0</v>
      </c>
      <c r="AU18" s="228">
        <v>0</v>
      </c>
      <c r="AV18" s="228">
        <v>0</v>
      </c>
      <c r="AW18" s="228">
        <v>0</v>
      </c>
      <c r="AX18" s="228">
        <v>-3000</v>
      </c>
      <c r="AY18" s="228">
        <v>0</v>
      </c>
      <c r="AZ18" s="228">
        <v>0</v>
      </c>
      <c r="BA18" s="228">
        <v>0</v>
      </c>
      <c r="BB18" s="228">
        <v>0</v>
      </c>
      <c r="BC18" s="228">
        <v>0</v>
      </c>
      <c r="BD18" s="228">
        <v>0</v>
      </c>
      <c r="BE18" s="228">
        <v>0</v>
      </c>
      <c r="BF18" s="228">
        <v>0</v>
      </c>
      <c r="BG18" s="228">
        <v>0</v>
      </c>
      <c r="BH18" s="228">
        <v>0</v>
      </c>
      <c r="BI18" s="228">
        <v>0</v>
      </c>
      <c r="BJ18" s="228">
        <v>0</v>
      </c>
      <c r="BK18" s="228">
        <v>0</v>
      </c>
      <c r="BL18" s="228">
        <v>0</v>
      </c>
      <c r="BM18" s="228">
        <v>0</v>
      </c>
      <c r="BN18" s="228">
        <v>0</v>
      </c>
      <c r="BO18" s="228">
        <v>0</v>
      </c>
      <c r="BP18" s="228">
        <v>0</v>
      </c>
      <c r="BQ18" s="228">
        <v>0</v>
      </c>
      <c r="BR18" s="228">
        <v>0</v>
      </c>
      <c r="BS18" s="228">
        <v>0</v>
      </c>
      <c r="BT18" s="228">
        <v>0</v>
      </c>
      <c r="BU18" s="228">
        <v>0</v>
      </c>
    </row>
    <row r="19" spans="1:73" ht="17.25" customHeight="1" outlineLevel="2">
      <c r="A19" s="132"/>
      <c r="B19" s="132"/>
      <c r="C19" s="123" t="s">
        <v>281</v>
      </c>
      <c r="I19" s="90">
        <v>-20349</v>
      </c>
      <c r="J19" s="228">
        <v>-5985</v>
      </c>
      <c r="K19" s="228">
        <v>-1710</v>
      </c>
      <c r="L19" s="228">
        <v>-665.00000000000011</v>
      </c>
      <c r="M19" s="228">
        <v>-3325</v>
      </c>
      <c r="N19" s="228">
        <v>-570</v>
      </c>
      <c r="O19" s="228">
        <v>-1900</v>
      </c>
      <c r="P19" s="228">
        <v>-570</v>
      </c>
      <c r="Q19" s="228">
        <v>0</v>
      </c>
      <c r="R19" s="228">
        <v>0</v>
      </c>
      <c r="S19" s="228">
        <v>0</v>
      </c>
      <c r="T19" s="228">
        <v>-285</v>
      </c>
      <c r="U19" s="228">
        <v>0</v>
      </c>
      <c r="V19" s="228">
        <v>0</v>
      </c>
      <c r="W19" s="228">
        <v>-855</v>
      </c>
      <c r="X19" s="228">
        <v>0</v>
      </c>
      <c r="Y19" s="228">
        <v>0</v>
      </c>
      <c r="Z19" s="228">
        <v>0</v>
      </c>
      <c r="AA19" s="228">
        <v>0</v>
      </c>
      <c r="AB19" s="228">
        <v>0</v>
      </c>
      <c r="AC19" s="228">
        <v>0</v>
      </c>
      <c r="AD19" s="228">
        <v>-3344</v>
      </c>
      <c r="AE19" s="228">
        <v>0</v>
      </c>
      <c r="AF19" s="228">
        <v>0</v>
      </c>
      <c r="AG19" s="228">
        <v>0</v>
      </c>
      <c r="AH19" s="228">
        <v>0</v>
      </c>
      <c r="AI19" s="228">
        <v>0</v>
      </c>
      <c r="AJ19" s="228">
        <v>0</v>
      </c>
      <c r="AK19" s="228">
        <v>0</v>
      </c>
      <c r="AL19" s="228">
        <v>0</v>
      </c>
      <c r="AM19" s="228">
        <v>0</v>
      </c>
      <c r="AN19" s="228">
        <v>-570</v>
      </c>
      <c r="AO19" s="228">
        <v>0</v>
      </c>
      <c r="AP19" s="228">
        <v>0</v>
      </c>
      <c r="AQ19" s="228">
        <v>0</v>
      </c>
      <c r="AR19" s="228">
        <v>0</v>
      </c>
      <c r="AS19" s="228">
        <v>0</v>
      </c>
      <c r="AT19" s="228">
        <v>0</v>
      </c>
      <c r="AU19" s="228">
        <v>0</v>
      </c>
      <c r="AV19" s="228">
        <v>0</v>
      </c>
      <c r="AW19" s="228">
        <v>0</v>
      </c>
      <c r="AX19" s="228">
        <v>-570</v>
      </c>
      <c r="AY19" s="228">
        <v>0</v>
      </c>
      <c r="AZ19" s="228">
        <v>0</v>
      </c>
      <c r="BA19" s="228">
        <v>0</v>
      </c>
      <c r="BB19" s="228">
        <v>0</v>
      </c>
      <c r="BC19" s="228">
        <v>0</v>
      </c>
      <c r="BD19" s="228">
        <v>0</v>
      </c>
      <c r="BE19" s="228">
        <v>0</v>
      </c>
      <c r="BF19" s="228">
        <v>0</v>
      </c>
      <c r="BG19" s="228">
        <v>0</v>
      </c>
      <c r="BH19" s="228">
        <v>0</v>
      </c>
      <c r="BI19" s="228">
        <v>0</v>
      </c>
      <c r="BJ19" s="228">
        <v>0</v>
      </c>
      <c r="BK19" s="228">
        <v>0</v>
      </c>
      <c r="BL19" s="228">
        <v>0</v>
      </c>
      <c r="BM19" s="228">
        <v>0</v>
      </c>
      <c r="BN19" s="228">
        <v>0</v>
      </c>
      <c r="BO19" s="228">
        <v>0</v>
      </c>
      <c r="BP19" s="228">
        <v>0</v>
      </c>
      <c r="BQ19" s="228">
        <v>0</v>
      </c>
      <c r="BR19" s="228">
        <v>0</v>
      </c>
      <c r="BS19" s="228">
        <v>0</v>
      </c>
      <c r="BT19" s="228">
        <v>0</v>
      </c>
      <c r="BU19" s="228">
        <v>0</v>
      </c>
    </row>
    <row r="20" spans="1:73" ht="17.25" customHeight="1" outlineLevel="2">
      <c r="A20" s="132"/>
      <c r="B20" s="132"/>
      <c r="C20" s="123" t="s">
        <v>478</v>
      </c>
      <c r="I20" s="90">
        <v>-15304.900925880682</v>
      </c>
      <c r="J20" s="228">
        <v>0</v>
      </c>
      <c r="K20" s="228">
        <v>0</v>
      </c>
      <c r="L20" s="228">
        <v>0</v>
      </c>
      <c r="M20" s="228">
        <v>-13.279060188558251</v>
      </c>
      <c r="N20" s="228">
        <v>-183.33333333333334</v>
      </c>
      <c r="O20" s="228">
        <v>-183.33333333333334</v>
      </c>
      <c r="P20" s="228">
        <v>-183.33333333333334</v>
      </c>
      <c r="Q20" s="228">
        <v>-183.33333333333334</v>
      </c>
      <c r="R20" s="228">
        <v>-183.33333333333334</v>
      </c>
      <c r="S20" s="228">
        <v>-183.33333333333334</v>
      </c>
      <c r="T20" s="228">
        <v>-183.33333333333334</v>
      </c>
      <c r="U20" s="228">
        <v>-858.33333333333337</v>
      </c>
      <c r="V20" s="228">
        <v>-183.33333333333334</v>
      </c>
      <c r="W20" s="228">
        <v>-183.33333333333334</v>
      </c>
      <c r="X20" s="228">
        <v>-858.33333333333337</v>
      </c>
      <c r="Y20" s="228">
        <v>-166.66666666666669</v>
      </c>
      <c r="Z20" s="228">
        <v>-166.66666666666669</v>
      </c>
      <c r="AA20" s="228">
        <v>-841.66666666666674</v>
      </c>
      <c r="AB20" s="228">
        <v>-166.66666666666669</v>
      </c>
      <c r="AC20" s="228">
        <v>-166.66666666666669</v>
      </c>
      <c r="AD20" s="228">
        <v>-800.01918378612743</v>
      </c>
      <c r="AE20" s="228">
        <v>-133.33333333333334</v>
      </c>
      <c r="AF20" s="228">
        <v>-133.33333333333334</v>
      </c>
      <c r="AG20" s="228">
        <v>-791.61150005651541</v>
      </c>
      <c r="AH20" s="228">
        <v>-133.33333333333334</v>
      </c>
      <c r="AI20" s="228">
        <v>-133.33333333333334</v>
      </c>
      <c r="AJ20" s="228">
        <v>-749.77589655161194</v>
      </c>
      <c r="AK20" s="228">
        <v>-100</v>
      </c>
      <c r="AL20" s="228">
        <v>-100</v>
      </c>
      <c r="AM20" s="228">
        <v>-741.17797584061157</v>
      </c>
      <c r="AN20" s="228">
        <v>-100</v>
      </c>
      <c r="AO20" s="228">
        <v>-100</v>
      </c>
      <c r="AP20" s="228">
        <v>-732.48332852161252</v>
      </c>
      <c r="AQ20" s="228">
        <v>-100</v>
      </c>
      <c r="AR20" s="228">
        <v>-50</v>
      </c>
      <c r="AS20" s="228">
        <v>-673.69086642027469</v>
      </c>
      <c r="AT20" s="228">
        <v>-50</v>
      </c>
      <c r="AU20" s="228">
        <v>-50</v>
      </c>
      <c r="AV20" s="228">
        <v>-664.79948912029681</v>
      </c>
      <c r="AW20" s="228">
        <v>-50</v>
      </c>
      <c r="AX20" s="228">
        <v>-50</v>
      </c>
      <c r="AY20" s="228">
        <v>-655.80808382569421</v>
      </c>
      <c r="AZ20" s="228">
        <v>-50</v>
      </c>
      <c r="BA20" s="228">
        <v>-50</v>
      </c>
      <c r="BB20" s="228">
        <v>-646.7155252215274</v>
      </c>
      <c r="BC20" s="228">
        <v>-50</v>
      </c>
      <c r="BD20" s="228">
        <v>-33.333333333333336</v>
      </c>
      <c r="BE20" s="228">
        <v>-620.85400866639691</v>
      </c>
      <c r="BF20" s="228">
        <v>-33.333333333333336</v>
      </c>
      <c r="BG20" s="228">
        <v>-33.333333333333336</v>
      </c>
      <c r="BH20" s="228">
        <v>-611.55571671668793</v>
      </c>
      <c r="BI20" s="228">
        <v>-16.666666666666668</v>
      </c>
      <c r="BJ20" s="228">
        <v>-16.666666666666668</v>
      </c>
      <c r="BK20" s="228">
        <v>-585.48615231587803</v>
      </c>
      <c r="BL20" s="228">
        <v>-16.666666666666668</v>
      </c>
      <c r="BM20" s="228">
        <v>0</v>
      </c>
      <c r="BN20" s="228">
        <v>-559.31080531555915</v>
      </c>
      <c r="BO20" s="228">
        <v>0</v>
      </c>
      <c r="BP20" s="228">
        <v>0</v>
      </c>
      <c r="BQ20" s="228">
        <v>0</v>
      </c>
      <c r="BR20" s="228">
        <v>0</v>
      </c>
      <c r="BS20" s="228">
        <v>0</v>
      </c>
      <c r="BT20" s="228">
        <v>0</v>
      </c>
      <c r="BU20" s="228">
        <v>0</v>
      </c>
    </row>
    <row r="21" spans="1:73" ht="17.25" customHeight="1" outlineLevel="2">
      <c r="A21" s="132"/>
      <c r="B21" s="132"/>
      <c r="C21" s="123" t="s">
        <v>765</v>
      </c>
      <c r="E21" s="11" t="s">
        <v>345</v>
      </c>
      <c r="F21" s="11" t="s">
        <v>346</v>
      </c>
      <c r="I21" s="90">
        <v>-1303.1016879740996</v>
      </c>
      <c r="J21" s="228">
        <v>-1012.5</v>
      </c>
      <c r="K21" s="228">
        <v>-253.685468146875</v>
      </c>
      <c r="L21" s="228">
        <v>-36.916219827224609</v>
      </c>
      <c r="M21" s="228">
        <v>0</v>
      </c>
      <c r="N21" s="228">
        <v>0</v>
      </c>
      <c r="O21" s="228">
        <v>0</v>
      </c>
      <c r="P21" s="228">
        <v>0</v>
      </c>
      <c r="Q21" s="228">
        <v>0</v>
      </c>
      <c r="R21" s="228">
        <v>0</v>
      </c>
      <c r="S21" s="228">
        <v>0</v>
      </c>
      <c r="T21" s="228">
        <v>0</v>
      </c>
      <c r="U21" s="228">
        <v>0</v>
      </c>
      <c r="V21" s="228">
        <v>0</v>
      </c>
      <c r="W21" s="228">
        <v>0</v>
      </c>
      <c r="X21" s="228">
        <v>0</v>
      </c>
      <c r="Y21" s="228">
        <v>0</v>
      </c>
      <c r="Z21" s="228">
        <v>0</v>
      </c>
      <c r="AA21" s="228">
        <v>0</v>
      </c>
      <c r="AB21" s="228">
        <v>0</v>
      </c>
      <c r="AC21" s="228">
        <v>0</v>
      </c>
      <c r="AD21" s="228">
        <v>0</v>
      </c>
      <c r="AE21" s="228">
        <v>0</v>
      </c>
      <c r="AF21" s="228">
        <v>0</v>
      </c>
      <c r="AG21" s="228">
        <v>0</v>
      </c>
      <c r="AH21" s="228">
        <v>0</v>
      </c>
      <c r="AI21" s="228">
        <v>0</v>
      </c>
      <c r="AJ21" s="228">
        <v>0</v>
      </c>
      <c r="AK21" s="228">
        <v>0</v>
      </c>
      <c r="AL21" s="228">
        <v>0</v>
      </c>
      <c r="AM21" s="228">
        <v>0</v>
      </c>
      <c r="AN21" s="228">
        <v>0</v>
      </c>
      <c r="AO21" s="228">
        <v>0</v>
      </c>
      <c r="AP21" s="228">
        <v>0</v>
      </c>
      <c r="AQ21" s="228">
        <v>0</v>
      </c>
      <c r="AR21" s="228">
        <v>0</v>
      </c>
      <c r="AS21" s="228">
        <v>0</v>
      </c>
      <c r="AT21" s="228">
        <v>0</v>
      </c>
      <c r="AU21" s="228">
        <v>0</v>
      </c>
      <c r="AV21" s="228">
        <v>0</v>
      </c>
      <c r="AW21" s="228">
        <v>0</v>
      </c>
      <c r="AX21" s="228">
        <v>0</v>
      </c>
      <c r="AY21" s="228">
        <v>0</v>
      </c>
      <c r="AZ21" s="228">
        <v>0</v>
      </c>
      <c r="BA21" s="228">
        <v>0</v>
      </c>
      <c r="BB21" s="228">
        <v>0</v>
      </c>
      <c r="BC21" s="228">
        <v>0</v>
      </c>
      <c r="BD21" s="228">
        <v>0</v>
      </c>
      <c r="BE21" s="228">
        <v>0</v>
      </c>
      <c r="BF21" s="228">
        <v>0</v>
      </c>
      <c r="BG21" s="228">
        <v>0</v>
      </c>
      <c r="BH21" s="228">
        <v>0</v>
      </c>
      <c r="BI21" s="228">
        <v>0</v>
      </c>
      <c r="BJ21" s="228">
        <v>0</v>
      </c>
      <c r="BK21" s="228">
        <v>0</v>
      </c>
      <c r="BL21" s="228">
        <v>0</v>
      </c>
      <c r="BM21" s="228">
        <v>0</v>
      </c>
      <c r="BN21" s="228">
        <v>0</v>
      </c>
      <c r="BO21" s="228">
        <v>0</v>
      </c>
      <c r="BP21" s="228">
        <v>0</v>
      </c>
      <c r="BQ21" s="228">
        <v>0</v>
      </c>
      <c r="BR21" s="228">
        <v>0</v>
      </c>
      <c r="BS21" s="228">
        <v>0</v>
      </c>
      <c r="BT21" s="228">
        <v>0</v>
      </c>
      <c r="BU21" s="228">
        <v>0</v>
      </c>
    </row>
    <row r="22" spans="1:73" ht="17.25" customHeight="1" outlineLevel="2">
      <c r="A22" s="132"/>
      <c r="B22" s="132"/>
      <c r="C22" s="123" t="s">
        <v>440</v>
      </c>
      <c r="E22" s="410">
        <v>1.4999999999999999E-2</v>
      </c>
      <c r="F22" s="125">
        <v>1.25E-3</v>
      </c>
      <c r="I22" s="90">
        <v>20012.342963045099</v>
      </c>
      <c r="J22" s="228">
        <v>18.75</v>
      </c>
      <c r="K22" s="228">
        <v>0</v>
      </c>
      <c r="L22" s="228">
        <v>0</v>
      </c>
      <c r="M22" s="228">
        <v>0</v>
      </c>
      <c r="N22" s="228">
        <v>29.300835265345512</v>
      </c>
      <c r="O22" s="228">
        <v>39.000517275646509</v>
      </c>
      <c r="P22" s="228">
        <v>17.406058270284767</v>
      </c>
      <c r="Q22" s="228">
        <v>27.751625491877185</v>
      </c>
      <c r="R22" s="228">
        <v>43.718481534221695</v>
      </c>
      <c r="S22" s="228">
        <v>58.967754460578725</v>
      </c>
      <c r="T22" s="228">
        <v>69.095769609999167</v>
      </c>
      <c r="U22" s="228">
        <v>87.609828585399939</v>
      </c>
      <c r="V22" s="228">
        <v>111.30416869062105</v>
      </c>
      <c r="W22" s="228">
        <v>118.22799202111348</v>
      </c>
      <c r="X22" s="228">
        <v>136.51058149941161</v>
      </c>
      <c r="Y22" s="228">
        <v>156.76210999182308</v>
      </c>
      <c r="Z22" s="228">
        <v>168.63271903349411</v>
      </c>
      <c r="AA22" s="228">
        <v>185.7182132145509</v>
      </c>
      <c r="AB22" s="228">
        <v>203.60062736609527</v>
      </c>
      <c r="AC22" s="228">
        <v>209.67022233879626</v>
      </c>
      <c r="AD22" s="228">
        <v>219.56739250499311</v>
      </c>
      <c r="AE22" s="228">
        <v>212.89477193411687</v>
      </c>
      <c r="AF22" s="228">
        <v>216.00072922866744</v>
      </c>
      <c r="AG22" s="228">
        <v>251.34015710389721</v>
      </c>
      <c r="AH22" s="228">
        <v>267.48527509336657</v>
      </c>
      <c r="AI22" s="228">
        <v>273.57687122207142</v>
      </c>
      <c r="AJ22" s="228">
        <v>275.66145107652204</v>
      </c>
      <c r="AK22" s="228">
        <v>290.2945896919291</v>
      </c>
      <c r="AL22" s="228">
        <v>289.28636598960168</v>
      </c>
      <c r="AM22" s="228">
        <v>305.82906877036481</v>
      </c>
      <c r="AN22" s="228">
        <v>322.05571129208812</v>
      </c>
      <c r="AO22" s="228">
        <v>320.74369215101103</v>
      </c>
      <c r="AP22" s="228">
        <v>340.99864013857035</v>
      </c>
      <c r="AQ22" s="228">
        <v>359.57514204731837</v>
      </c>
      <c r="AR22" s="228">
        <v>358.47851499797804</v>
      </c>
      <c r="AS22" s="228">
        <v>375.17408875674971</v>
      </c>
      <c r="AT22" s="228">
        <v>395.16733464008121</v>
      </c>
      <c r="AU22" s="228">
        <v>400.73334222503604</v>
      </c>
      <c r="AV22" s="228">
        <v>424.43275004585865</v>
      </c>
      <c r="AW22" s="228">
        <v>446.68595298109358</v>
      </c>
      <c r="AX22" s="228">
        <v>448.78855203649039</v>
      </c>
      <c r="AY22" s="228">
        <v>470.14188849802656</v>
      </c>
      <c r="AZ22" s="228">
        <v>490.47260048177395</v>
      </c>
      <c r="BA22" s="228">
        <v>496.17207368411096</v>
      </c>
      <c r="BB22" s="228">
        <v>519.93208460302162</v>
      </c>
      <c r="BC22" s="228">
        <v>542.82881005651848</v>
      </c>
      <c r="BD22" s="228">
        <v>543.39728890893832</v>
      </c>
      <c r="BE22" s="228">
        <v>573.1393239941707</v>
      </c>
      <c r="BF22" s="228">
        <v>604.6798230283573</v>
      </c>
      <c r="BG22" s="228">
        <v>608.3707747638307</v>
      </c>
      <c r="BH22" s="228">
        <v>643.66949410541713</v>
      </c>
      <c r="BI22" s="228">
        <v>668.74323410800514</v>
      </c>
      <c r="BJ22" s="228">
        <v>680.44103951818977</v>
      </c>
      <c r="BK22" s="228">
        <v>718.84414114048127</v>
      </c>
      <c r="BL22" s="228">
        <v>756.20904590618898</v>
      </c>
      <c r="BM22" s="228">
        <v>764.72884134151127</v>
      </c>
      <c r="BN22" s="228">
        <v>794.67705678695063</v>
      </c>
      <c r="BO22" s="228">
        <v>825.30322844218961</v>
      </c>
      <c r="BP22" s="228">
        <v>833.79431510035488</v>
      </c>
      <c r="BQ22" s="228">
        <v>0</v>
      </c>
      <c r="BR22" s="228">
        <v>0</v>
      </c>
      <c r="BS22" s="228">
        <v>0</v>
      </c>
      <c r="BT22" s="228">
        <v>0</v>
      </c>
      <c r="BU22" s="228">
        <v>0</v>
      </c>
    </row>
    <row r="23" spans="1:73" ht="17.25" customHeight="1" outlineLevel="2">
      <c r="A23" s="132"/>
      <c r="B23" s="132"/>
      <c r="C23" s="123" t="s">
        <v>282</v>
      </c>
      <c r="G23" s="411" t="s">
        <v>302</v>
      </c>
      <c r="H23" s="48">
        <v>0</v>
      </c>
      <c r="I23" s="90">
        <v>-678537.35698312451</v>
      </c>
      <c r="J23" s="228">
        <v>0</v>
      </c>
      <c r="K23" s="228">
        <v>6119.9394250000005</v>
      </c>
      <c r="L23" s="228">
        <v>-2152.5964599999998</v>
      </c>
      <c r="M23" s="228">
        <v>-835.91428769999982</v>
      </c>
      <c r="N23" s="228">
        <v>2215.316573046</v>
      </c>
      <c r="O23" s="228">
        <v>-244.65247399308009</v>
      </c>
      <c r="P23" s="228">
        <v>-2235.712751972942</v>
      </c>
      <c r="Q23" s="228">
        <v>-7289.9543105123994</v>
      </c>
      <c r="R23" s="228">
        <v>-4831.2999252226482</v>
      </c>
      <c r="S23" s="228">
        <v>-6254.1203472271009</v>
      </c>
      <c r="T23" s="228">
        <v>-7437.2383026716434</v>
      </c>
      <c r="U23" s="228">
        <v>-8862.6587422250759</v>
      </c>
      <c r="V23" s="228">
        <v>-9408.8578405695771</v>
      </c>
      <c r="W23" s="228">
        <v>-9955.5104958809716</v>
      </c>
      <c r="X23" s="228">
        <v>-9302.4603792985872</v>
      </c>
      <c r="Y23" s="228">
        <v>-10334.379260384561</v>
      </c>
      <c r="Z23" s="228">
        <v>-10514.836519092252</v>
      </c>
      <c r="AA23" s="228">
        <v>-10367.424172974097</v>
      </c>
      <c r="AB23" s="228">
        <v>-10886.650654933579</v>
      </c>
      <c r="AC23" s="228">
        <v>-11078.153341532252</v>
      </c>
      <c r="AD23" s="228">
        <v>-11198.353424056124</v>
      </c>
      <c r="AE23" s="228">
        <v>-7951.1619623834849</v>
      </c>
      <c r="AF23" s="228">
        <v>-11392.897389440859</v>
      </c>
      <c r="AG23" s="228">
        <v>-13944.691466810764</v>
      </c>
      <c r="AH23" s="228">
        <v>-12422.295454828023</v>
      </c>
      <c r="AI23" s="228">
        <v>-12529.881617007439</v>
      </c>
      <c r="AJ23" s="228">
        <v>-12619.11904822627</v>
      </c>
      <c r="AK23" s="228">
        <v>-12615.081169323264</v>
      </c>
      <c r="AL23" s="228">
        <v>-12567.761727508523</v>
      </c>
      <c r="AM23" s="228">
        <v>-12970.633546770478</v>
      </c>
      <c r="AN23" s="228">
        <v>-13085.932718988182</v>
      </c>
      <c r="AO23" s="228">
        <v>-12632.384882928063</v>
      </c>
      <c r="AP23" s="228">
        <v>-13320.001568507341</v>
      </c>
      <c r="AQ23" s="228">
        <v>-13438.794420942417</v>
      </c>
      <c r="AR23" s="228">
        <v>-14713.495451901841</v>
      </c>
      <c r="AS23" s="228">
        <v>-13679.95579067086</v>
      </c>
      <c r="AT23" s="228">
        <v>-13749.860685327569</v>
      </c>
      <c r="AU23" s="228">
        <v>-13925.964503930843</v>
      </c>
      <c r="AV23" s="228">
        <v>-14050.81698572015</v>
      </c>
      <c r="AW23" s="228">
        <v>-13885.814242327357</v>
      </c>
      <c r="AX23" s="228">
        <v>-14304.280009000631</v>
      </c>
      <c r="AY23" s="228">
        <v>-14357.675645840634</v>
      </c>
      <c r="AZ23" s="228">
        <v>-14562.837639049041</v>
      </c>
      <c r="BA23" s="228">
        <v>-14694.058852189533</v>
      </c>
      <c r="BB23" s="228">
        <v>-14826.592277461426</v>
      </c>
      <c r="BC23" s="228">
        <v>-14960.451036986042</v>
      </c>
      <c r="BD23" s="228">
        <v>-14804.544634105905</v>
      </c>
      <c r="BE23" s="228">
        <v>-16243.816389844898</v>
      </c>
      <c r="BF23" s="228">
        <v>-16390.555390493348</v>
      </c>
      <c r="BG23" s="228">
        <v>-16538.761781148281</v>
      </c>
      <c r="BH23" s="228">
        <v>-16688.450235709766</v>
      </c>
      <c r="BI23" s="228">
        <v>-16548.531824816862</v>
      </c>
      <c r="BJ23" s="228">
        <v>-16992.332767315034</v>
      </c>
      <c r="BK23" s="228">
        <v>-17146.556931738181</v>
      </c>
      <c r="BL23" s="228">
        <v>-17239.943962805562</v>
      </c>
      <c r="BM23" s="228">
        <v>-18547.207407933623</v>
      </c>
      <c r="BN23" s="228">
        <v>-17618.544718762954</v>
      </c>
      <c r="BO23" s="228">
        <v>-17779.031002700583</v>
      </c>
      <c r="BP23" s="228">
        <v>-17941.122149477593</v>
      </c>
      <c r="BQ23" s="228">
        <v>0</v>
      </c>
      <c r="BR23" s="228">
        <v>0</v>
      </c>
      <c r="BS23" s="228">
        <v>0</v>
      </c>
      <c r="BT23" s="228">
        <v>0</v>
      </c>
      <c r="BU23" s="228">
        <v>0</v>
      </c>
    </row>
    <row r="24" spans="1:73" ht="17.25" customHeight="1" outlineLevel="2">
      <c r="A24" s="132"/>
      <c r="B24" s="132"/>
      <c r="C24" s="123" t="s">
        <v>670</v>
      </c>
      <c r="H24" s="103">
        <v>0</v>
      </c>
      <c r="I24" s="90">
        <v>-234381.88467729063</v>
      </c>
      <c r="J24" s="228">
        <v>0</v>
      </c>
      <c r="K24" s="228">
        <v>0</v>
      </c>
      <c r="L24" s="228">
        <v>0</v>
      </c>
      <c r="M24" s="228">
        <v>0</v>
      </c>
      <c r="N24" s="228">
        <v>0</v>
      </c>
      <c r="O24" s="228">
        <v>0</v>
      </c>
      <c r="P24" s="228">
        <v>0</v>
      </c>
      <c r="Q24" s="228">
        <v>0</v>
      </c>
      <c r="R24" s="228">
        <v>0</v>
      </c>
      <c r="S24" s="228">
        <v>0</v>
      </c>
      <c r="T24" s="228">
        <v>0</v>
      </c>
      <c r="U24" s="228">
        <v>0</v>
      </c>
      <c r="V24" s="228">
        <v>-12500</v>
      </c>
      <c r="W24" s="228">
        <v>0</v>
      </c>
      <c r="X24" s="228">
        <v>0</v>
      </c>
      <c r="Y24" s="228">
        <v>-12500</v>
      </c>
      <c r="Z24" s="228">
        <v>0</v>
      </c>
      <c r="AA24" s="228">
        <v>0</v>
      </c>
      <c r="AB24" s="228">
        <v>-12500</v>
      </c>
      <c r="AC24" s="228">
        <v>0</v>
      </c>
      <c r="AD24" s="228">
        <v>0</v>
      </c>
      <c r="AE24" s="228">
        <v>-12500</v>
      </c>
      <c r="AF24" s="228">
        <v>0</v>
      </c>
      <c r="AG24" s="228">
        <v>0</v>
      </c>
      <c r="AH24" s="228">
        <v>-12500</v>
      </c>
      <c r="AI24" s="228">
        <v>0</v>
      </c>
      <c r="AJ24" s="228">
        <v>1123.1650613331731</v>
      </c>
      <c r="AK24" s="228">
        <v>-12500</v>
      </c>
      <c r="AL24" s="228">
        <v>0</v>
      </c>
      <c r="AM24" s="228">
        <v>0</v>
      </c>
      <c r="AN24" s="228">
        <v>-12500</v>
      </c>
      <c r="AO24" s="228">
        <v>0</v>
      </c>
      <c r="AP24" s="228">
        <v>0</v>
      </c>
      <c r="AQ24" s="228">
        <v>-12500</v>
      </c>
      <c r="AR24" s="228">
        <v>0</v>
      </c>
      <c r="AS24" s="228">
        <v>0</v>
      </c>
      <c r="AT24" s="228">
        <v>-13750</v>
      </c>
      <c r="AU24" s="228">
        <v>0</v>
      </c>
      <c r="AV24" s="228">
        <v>830.37217609581421</v>
      </c>
      <c r="AW24" s="228">
        <v>-13750</v>
      </c>
      <c r="AX24" s="228">
        <v>0</v>
      </c>
      <c r="AY24" s="228">
        <v>0</v>
      </c>
      <c r="AZ24" s="228">
        <v>-13750</v>
      </c>
      <c r="BA24" s="228">
        <v>0</v>
      </c>
      <c r="BB24" s="228">
        <v>0</v>
      </c>
      <c r="BC24" s="228">
        <v>-13750</v>
      </c>
      <c r="BD24" s="228">
        <v>0</v>
      </c>
      <c r="BE24" s="228">
        <v>0</v>
      </c>
      <c r="BF24" s="228">
        <v>-20000</v>
      </c>
      <c r="BG24" s="228">
        <v>0</v>
      </c>
      <c r="BH24" s="228">
        <v>-1335.4219147196127</v>
      </c>
      <c r="BI24" s="228">
        <v>-20000</v>
      </c>
      <c r="BJ24" s="228">
        <v>0</v>
      </c>
      <c r="BK24" s="228">
        <v>0</v>
      </c>
      <c r="BL24" s="228">
        <v>-20000</v>
      </c>
      <c r="BM24" s="228">
        <v>0</v>
      </c>
      <c r="BN24" s="228">
        <v>0</v>
      </c>
      <c r="BO24" s="228">
        <v>-20000</v>
      </c>
      <c r="BP24" s="228">
        <v>0</v>
      </c>
      <c r="BQ24" s="228">
        <v>0</v>
      </c>
      <c r="BR24" s="228">
        <v>0</v>
      </c>
      <c r="BS24" s="228">
        <v>0</v>
      </c>
      <c r="BT24" s="228">
        <v>0</v>
      </c>
      <c r="BU24" s="228">
        <v>0</v>
      </c>
    </row>
    <row r="25" spans="1:73" ht="17.25" customHeight="1" outlineLevel="2">
      <c r="A25" s="132"/>
      <c r="B25" s="132"/>
      <c r="C25" s="123" t="s">
        <v>766</v>
      </c>
      <c r="H25" s="103"/>
      <c r="I25" s="90">
        <v>-11138.208681941944</v>
      </c>
      <c r="J25" s="228">
        <v>0</v>
      </c>
      <c r="K25" s="228">
        <v>0</v>
      </c>
      <c r="L25" s="228">
        <v>0</v>
      </c>
      <c r="M25" s="228">
        <v>0</v>
      </c>
      <c r="N25" s="228">
        <v>0</v>
      </c>
      <c r="O25" s="228">
        <v>0</v>
      </c>
      <c r="P25" s="228">
        <v>0</v>
      </c>
      <c r="Q25" s="228">
        <v>0</v>
      </c>
      <c r="R25" s="228">
        <v>0</v>
      </c>
      <c r="S25" s="228">
        <v>0</v>
      </c>
      <c r="T25" s="228">
        <v>0</v>
      </c>
      <c r="U25" s="228">
        <v>0</v>
      </c>
      <c r="V25" s="228">
        <v>0</v>
      </c>
      <c r="W25" s="228">
        <v>0</v>
      </c>
      <c r="X25" s="228">
        <v>0</v>
      </c>
      <c r="Y25" s="228">
        <v>0</v>
      </c>
      <c r="Z25" s="228">
        <v>0</v>
      </c>
      <c r="AA25" s="228">
        <v>-739.03551530719574</v>
      </c>
      <c r="AB25" s="228">
        <v>0</v>
      </c>
      <c r="AC25" s="228">
        <v>0</v>
      </c>
      <c r="AD25" s="228">
        <v>-747.34966485440168</v>
      </c>
      <c r="AE25" s="228">
        <v>0</v>
      </c>
      <c r="AF25" s="228">
        <v>0</v>
      </c>
      <c r="AG25" s="228">
        <v>-755.75734858401347</v>
      </c>
      <c r="AH25" s="228">
        <v>0</v>
      </c>
      <c r="AI25" s="228">
        <v>0</v>
      </c>
      <c r="AJ25" s="228">
        <v>-764.25961875558426</v>
      </c>
      <c r="AK25" s="228">
        <v>0</v>
      </c>
      <c r="AL25" s="228">
        <v>0</v>
      </c>
      <c r="AM25" s="228">
        <v>-772.85753946658394</v>
      </c>
      <c r="AN25" s="228">
        <v>0</v>
      </c>
      <c r="AO25" s="228">
        <v>0</v>
      </c>
      <c r="AP25" s="228">
        <v>-781.55218678558299</v>
      </c>
      <c r="AQ25" s="228">
        <v>0</v>
      </c>
      <c r="AR25" s="228">
        <v>0</v>
      </c>
      <c r="AS25" s="228">
        <v>-790.34464888692082</v>
      </c>
      <c r="AT25" s="228">
        <v>0</v>
      </c>
      <c r="AU25" s="228">
        <v>0</v>
      </c>
      <c r="AV25" s="228">
        <v>-799.23602618689847</v>
      </c>
      <c r="AW25" s="228">
        <v>0</v>
      </c>
      <c r="AX25" s="228">
        <v>0</v>
      </c>
      <c r="AY25" s="228">
        <v>-808.22743148150084</v>
      </c>
      <c r="AZ25" s="228">
        <v>0</v>
      </c>
      <c r="BA25" s="228">
        <v>0</v>
      </c>
      <c r="BB25" s="228">
        <v>-817.31999008566811</v>
      </c>
      <c r="BC25" s="228">
        <v>0</v>
      </c>
      <c r="BD25" s="228">
        <v>0</v>
      </c>
      <c r="BE25" s="228">
        <v>-826.51483997413175</v>
      </c>
      <c r="BF25" s="228">
        <v>0</v>
      </c>
      <c r="BG25" s="228">
        <v>0</v>
      </c>
      <c r="BH25" s="228">
        <v>-835.81313192384118</v>
      </c>
      <c r="BI25" s="228">
        <v>0</v>
      </c>
      <c r="BJ25" s="228">
        <v>0</v>
      </c>
      <c r="BK25" s="228">
        <v>-845.21602965798365</v>
      </c>
      <c r="BL25" s="228">
        <v>0</v>
      </c>
      <c r="BM25" s="228">
        <v>0</v>
      </c>
      <c r="BN25" s="228">
        <v>-854.72470999163613</v>
      </c>
      <c r="BO25" s="228">
        <v>0</v>
      </c>
      <c r="BP25" s="228">
        <v>0</v>
      </c>
      <c r="BQ25" s="228">
        <v>0</v>
      </c>
      <c r="BR25" s="228">
        <v>0</v>
      </c>
      <c r="BS25" s="228">
        <v>0</v>
      </c>
      <c r="BT25" s="228">
        <v>0</v>
      </c>
      <c r="BU25" s="228">
        <v>0</v>
      </c>
    </row>
    <row r="26" spans="1:73" s="199" customFormat="1" ht="17.25" customHeight="1" outlineLevel="2">
      <c r="A26" s="132"/>
      <c r="B26" s="132"/>
      <c r="C26" s="132" t="s">
        <v>477</v>
      </c>
      <c r="H26" s="103"/>
      <c r="I26" s="90">
        <v>-25230</v>
      </c>
      <c r="J26" s="228">
        <v>-435</v>
      </c>
      <c r="K26" s="228">
        <v>-435</v>
      </c>
      <c r="L26" s="228">
        <v>-435</v>
      </c>
      <c r="M26" s="228">
        <v>-435</v>
      </c>
      <c r="N26" s="228">
        <v>-435</v>
      </c>
      <c r="O26" s="228">
        <v>-435</v>
      </c>
      <c r="P26" s="228">
        <v>-435</v>
      </c>
      <c r="Q26" s="228">
        <v>-435</v>
      </c>
      <c r="R26" s="228">
        <v>-435</v>
      </c>
      <c r="S26" s="228">
        <v>-435</v>
      </c>
      <c r="T26" s="228">
        <v>-435</v>
      </c>
      <c r="U26" s="228">
        <v>-435</v>
      </c>
      <c r="V26" s="228">
        <v>-435</v>
      </c>
      <c r="W26" s="228">
        <v>-435</v>
      </c>
      <c r="X26" s="228">
        <v>-435</v>
      </c>
      <c r="Y26" s="228">
        <v>-435</v>
      </c>
      <c r="Z26" s="228">
        <v>-435</v>
      </c>
      <c r="AA26" s="228">
        <v>-435</v>
      </c>
      <c r="AB26" s="228">
        <v>-435</v>
      </c>
      <c r="AC26" s="228">
        <v>-435</v>
      </c>
      <c r="AD26" s="228">
        <v>-435</v>
      </c>
      <c r="AE26" s="228">
        <v>-435</v>
      </c>
      <c r="AF26" s="228">
        <v>-435</v>
      </c>
      <c r="AG26" s="228">
        <v>-435</v>
      </c>
      <c r="AH26" s="228">
        <v>-435</v>
      </c>
      <c r="AI26" s="228">
        <v>-435</v>
      </c>
      <c r="AJ26" s="228">
        <v>-435</v>
      </c>
      <c r="AK26" s="228">
        <v>-435</v>
      </c>
      <c r="AL26" s="228">
        <v>-435</v>
      </c>
      <c r="AM26" s="228">
        <v>-435</v>
      </c>
      <c r="AN26" s="228">
        <v>-435</v>
      </c>
      <c r="AO26" s="228">
        <v>-435</v>
      </c>
      <c r="AP26" s="228">
        <v>-435</v>
      </c>
      <c r="AQ26" s="228">
        <v>-435</v>
      </c>
      <c r="AR26" s="228">
        <v>-435</v>
      </c>
      <c r="AS26" s="228">
        <v>-435</v>
      </c>
      <c r="AT26" s="228">
        <v>-435</v>
      </c>
      <c r="AU26" s="228">
        <v>-435</v>
      </c>
      <c r="AV26" s="228">
        <v>-435</v>
      </c>
      <c r="AW26" s="228">
        <v>-435</v>
      </c>
      <c r="AX26" s="228">
        <v>-435</v>
      </c>
      <c r="AY26" s="228">
        <v>-435</v>
      </c>
      <c r="AZ26" s="228">
        <v>-435</v>
      </c>
      <c r="BA26" s="228">
        <v>-435</v>
      </c>
      <c r="BB26" s="228">
        <v>-435</v>
      </c>
      <c r="BC26" s="228">
        <v>-435</v>
      </c>
      <c r="BD26" s="228">
        <v>-435</v>
      </c>
      <c r="BE26" s="228">
        <v>-435</v>
      </c>
      <c r="BF26" s="228">
        <v>-435</v>
      </c>
      <c r="BG26" s="228">
        <v>-435</v>
      </c>
      <c r="BH26" s="228">
        <v>-435</v>
      </c>
      <c r="BI26" s="228">
        <v>-435</v>
      </c>
      <c r="BJ26" s="228">
        <v>-435</v>
      </c>
      <c r="BK26" s="228">
        <v>-435</v>
      </c>
      <c r="BL26" s="228">
        <v>-435</v>
      </c>
      <c r="BM26" s="228">
        <v>-435</v>
      </c>
      <c r="BN26" s="228">
        <v>-435</v>
      </c>
      <c r="BO26" s="228">
        <v>-435</v>
      </c>
      <c r="BP26" s="228">
        <v>0</v>
      </c>
      <c r="BQ26" s="228">
        <v>0</v>
      </c>
      <c r="BR26" s="228">
        <v>0</v>
      </c>
      <c r="BS26" s="228">
        <v>0</v>
      </c>
      <c r="BT26" s="228">
        <v>0</v>
      </c>
      <c r="BU26" s="228">
        <v>0</v>
      </c>
    </row>
    <row r="27" spans="1:73" s="199" customFormat="1" ht="17.25" customHeight="1" outlineLevel="2">
      <c r="A27" s="132"/>
      <c r="B27" s="132"/>
      <c r="C27" s="132" t="s">
        <v>781</v>
      </c>
      <c r="I27" s="90">
        <v>-3277.3624999999997</v>
      </c>
      <c r="J27" s="228">
        <v>-87.5</v>
      </c>
      <c r="K27" s="228">
        <v>-86.412500000000009</v>
      </c>
      <c r="L27" s="228">
        <v>-85.325000000000003</v>
      </c>
      <c r="M27" s="228">
        <v>-84.237499999999997</v>
      </c>
      <c r="N27" s="228">
        <v>-83.15</v>
      </c>
      <c r="O27" s="228">
        <v>-82.0625</v>
      </c>
      <c r="P27" s="228">
        <v>-80.975000000000009</v>
      </c>
      <c r="Q27" s="228">
        <v>-79.887500000000003</v>
      </c>
      <c r="R27" s="228">
        <v>-78.8</v>
      </c>
      <c r="S27" s="228">
        <v>-77.712500000000006</v>
      </c>
      <c r="T27" s="228">
        <v>-76.625</v>
      </c>
      <c r="U27" s="228">
        <v>-75.537500000000009</v>
      </c>
      <c r="V27" s="228">
        <v>-74.45</v>
      </c>
      <c r="W27" s="228">
        <v>-73.362499999999997</v>
      </c>
      <c r="X27" s="228">
        <v>-72.275000000000006</v>
      </c>
      <c r="Y27" s="228">
        <v>-71.1875</v>
      </c>
      <c r="Z27" s="228">
        <v>-70.100000000000009</v>
      </c>
      <c r="AA27" s="228">
        <v>-69.012500000000003</v>
      </c>
      <c r="AB27" s="228">
        <v>-67.924999999999997</v>
      </c>
      <c r="AC27" s="228">
        <v>-66.837500000000006</v>
      </c>
      <c r="AD27" s="228">
        <v>-65.75</v>
      </c>
      <c r="AE27" s="228">
        <v>-64.662499999999994</v>
      </c>
      <c r="AF27" s="228">
        <v>-63.575000000000003</v>
      </c>
      <c r="AG27" s="228">
        <v>-62.487500000000004</v>
      </c>
      <c r="AH27" s="228">
        <v>-61.4</v>
      </c>
      <c r="AI27" s="228">
        <v>-60.3125</v>
      </c>
      <c r="AJ27" s="228">
        <v>-59.225000000000001</v>
      </c>
      <c r="AK27" s="228">
        <v>-58.137500000000003</v>
      </c>
      <c r="AL27" s="228">
        <v>-57.050000000000004</v>
      </c>
      <c r="AM27" s="228">
        <v>-55.962499999999999</v>
      </c>
      <c r="AN27" s="228">
        <v>-54.875</v>
      </c>
      <c r="AO27" s="228">
        <v>-53.787500000000001</v>
      </c>
      <c r="AP27" s="228">
        <v>-52.7</v>
      </c>
      <c r="AQ27" s="228">
        <v>-51.612500000000004</v>
      </c>
      <c r="AR27" s="228">
        <v>-50.524999999999999</v>
      </c>
      <c r="AS27" s="228">
        <v>-49.4375</v>
      </c>
      <c r="AT27" s="228">
        <v>-48.35</v>
      </c>
      <c r="AU27" s="228">
        <v>-47.262500000000003</v>
      </c>
      <c r="AV27" s="228">
        <v>-46.175000000000004</v>
      </c>
      <c r="AW27" s="228">
        <v>-45.087499999999999</v>
      </c>
      <c r="AX27" s="228">
        <v>-44</v>
      </c>
      <c r="AY27" s="228">
        <v>-42.912500000000001</v>
      </c>
      <c r="AZ27" s="228">
        <v>-41.825000000000003</v>
      </c>
      <c r="BA27" s="228">
        <v>-40.737500000000004</v>
      </c>
      <c r="BB27" s="228">
        <v>-39.65</v>
      </c>
      <c r="BC27" s="228">
        <v>-38.5625</v>
      </c>
      <c r="BD27" s="228">
        <v>-37.475000000000001</v>
      </c>
      <c r="BE27" s="228">
        <v>-36.387500000000003</v>
      </c>
      <c r="BF27" s="228">
        <v>-35.300000000000004</v>
      </c>
      <c r="BG27" s="228">
        <v>-34.212499999999999</v>
      </c>
      <c r="BH27" s="228">
        <v>-33.125</v>
      </c>
      <c r="BI27" s="228">
        <v>-32.037500000000001</v>
      </c>
      <c r="BJ27" s="228">
        <v>-30.95</v>
      </c>
      <c r="BK27" s="228">
        <v>-29.862500000000001</v>
      </c>
      <c r="BL27" s="228">
        <v>-28.775000000000002</v>
      </c>
      <c r="BM27" s="228">
        <v>-27.6875</v>
      </c>
      <c r="BN27" s="228">
        <v>-26.6</v>
      </c>
      <c r="BO27" s="228">
        <v>-25.512499999999999</v>
      </c>
      <c r="BP27" s="228">
        <v>0</v>
      </c>
      <c r="BQ27" s="228">
        <v>0</v>
      </c>
      <c r="BR27" s="228">
        <v>0</v>
      </c>
      <c r="BS27" s="228">
        <v>0</v>
      </c>
      <c r="BT27" s="228">
        <v>0</v>
      </c>
      <c r="BU27" s="228">
        <v>0</v>
      </c>
    </row>
    <row r="28" spans="1:73" s="199" customFormat="1" ht="17.25" customHeight="1" outlineLevel="2">
      <c r="A28" s="132"/>
      <c r="B28" s="132"/>
      <c r="C28" s="199" t="s">
        <v>299</v>
      </c>
      <c r="H28" s="103"/>
      <c r="I28" s="131"/>
      <c r="J28" s="228">
        <v>15000</v>
      </c>
      <c r="K28" s="228">
        <v>0</v>
      </c>
      <c r="L28" s="228">
        <v>0</v>
      </c>
      <c r="M28" s="228">
        <v>0</v>
      </c>
      <c r="N28" s="228">
        <v>23440.66821227641</v>
      </c>
      <c r="O28" s="228">
        <v>31200.413820517206</v>
      </c>
      <c r="P28" s="228">
        <v>13924.846616227813</v>
      </c>
      <c r="Q28" s="228">
        <v>22201.300393501748</v>
      </c>
      <c r="R28" s="228">
        <v>34974.785227377353</v>
      </c>
      <c r="S28" s="228">
        <v>47174.203568462981</v>
      </c>
      <c r="T28" s="228">
        <v>55276.615687999329</v>
      </c>
      <c r="U28" s="228">
        <v>70087.862868319949</v>
      </c>
      <c r="V28" s="228">
        <v>89043.334952496836</v>
      </c>
      <c r="W28" s="228">
        <v>94582.393616890782</v>
      </c>
      <c r="X28" s="228">
        <v>109208.4651995293</v>
      </c>
      <c r="Y28" s="228">
        <v>125409.68799345847</v>
      </c>
      <c r="Z28" s="228">
        <v>134906.17522679528</v>
      </c>
      <c r="AA28" s="228">
        <v>148574.57057164071</v>
      </c>
      <c r="AB28" s="228">
        <v>162880.5018928762</v>
      </c>
      <c r="AC28" s="228">
        <v>167736.17787103701</v>
      </c>
      <c r="AD28" s="228">
        <v>175653.91400399449</v>
      </c>
      <c r="AE28" s="228">
        <v>170315.8175472935</v>
      </c>
      <c r="AF28" s="228">
        <v>172800.58338293395</v>
      </c>
      <c r="AG28" s="228">
        <v>201072.12568311777</v>
      </c>
      <c r="AH28" s="228">
        <v>213988.22007469324</v>
      </c>
      <c r="AI28" s="228">
        <v>218861.49697765711</v>
      </c>
      <c r="AJ28" s="228">
        <v>220529.16086121765</v>
      </c>
      <c r="AK28" s="228">
        <v>232235.67175354328</v>
      </c>
      <c r="AL28" s="228">
        <v>231429.09279168132</v>
      </c>
      <c r="AM28" s="228">
        <v>244663.25501629183</v>
      </c>
      <c r="AN28" s="228">
        <v>257644.56903367047</v>
      </c>
      <c r="AO28" s="228">
        <v>256594.95372080881</v>
      </c>
      <c r="AP28" s="228">
        <v>272798.91211085627</v>
      </c>
      <c r="AQ28" s="228">
        <v>287660.11363785469</v>
      </c>
      <c r="AR28" s="228">
        <v>286782.81199838244</v>
      </c>
      <c r="AS28" s="228">
        <v>300139.27100539976</v>
      </c>
      <c r="AT28" s="228">
        <v>316133.86771206494</v>
      </c>
      <c r="AU28" s="228">
        <v>320586.67378002882</v>
      </c>
      <c r="AV28" s="228">
        <v>339546.2000366869</v>
      </c>
      <c r="AW28" s="228">
        <v>357348.76238487486</v>
      </c>
      <c r="AX28" s="228">
        <v>359030.84162919229</v>
      </c>
      <c r="AY28" s="228">
        <v>376113.51079842122</v>
      </c>
      <c r="AZ28" s="228">
        <v>392378.08038541913</v>
      </c>
      <c r="BA28" s="228">
        <v>396937.65894728876</v>
      </c>
      <c r="BB28" s="228">
        <v>415945.66768241732</v>
      </c>
      <c r="BC28" s="228">
        <v>434263.04804521479</v>
      </c>
      <c r="BD28" s="228">
        <v>434717.83112715062</v>
      </c>
      <c r="BE28" s="228">
        <v>458511.45919533656</v>
      </c>
      <c r="BF28" s="228">
        <v>483743.85842268582</v>
      </c>
      <c r="BG28" s="228">
        <v>486696.61981106456</v>
      </c>
      <c r="BH28" s="228">
        <v>514935.59528433369</v>
      </c>
      <c r="BI28" s="228">
        <v>534994.5872864041</v>
      </c>
      <c r="BJ28" s="228">
        <v>544352.83161455183</v>
      </c>
      <c r="BK28" s="228">
        <v>575075.31291238498</v>
      </c>
      <c r="BL28" s="228">
        <v>604967.23672495119</v>
      </c>
      <c r="BM28" s="228">
        <v>611783.07307320903</v>
      </c>
      <c r="BN28" s="228">
        <v>635741.64542956045</v>
      </c>
      <c r="BO28" s="228">
        <v>660242.58275375166</v>
      </c>
      <c r="BP28" s="228">
        <v>667035.4520802839</v>
      </c>
      <c r="BQ28" s="228">
        <v>0</v>
      </c>
      <c r="BR28" s="228">
        <v>0</v>
      </c>
      <c r="BS28" s="228">
        <v>0</v>
      </c>
      <c r="BT28" s="228">
        <v>0</v>
      </c>
      <c r="BU28" s="228">
        <v>0</v>
      </c>
    </row>
    <row r="29" spans="1:73" ht="15.75" customHeight="1" outlineLevel="2">
      <c r="A29" s="132"/>
      <c r="B29" s="132"/>
      <c r="C29" s="146" t="s">
        <v>300</v>
      </c>
      <c r="D29" s="145"/>
      <c r="E29" s="145"/>
      <c r="F29" s="145"/>
      <c r="G29" s="145"/>
      <c r="H29" s="145"/>
      <c r="I29" s="131"/>
      <c r="J29" s="393">
        <v>-41367.750321666666</v>
      </c>
      <c r="K29" s="393">
        <v>-8943.599103813538</v>
      </c>
      <c r="L29" s="393">
        <v>-20914.409976540555</v>
      </c>
      <c r="M29" s="393">
        <v>-30333.572385702828</v>
      </c>
      <c r="N29" s="393">
        <v>8700.4138205172057</v>
      </c>
      <c r="O29" s="393">
        <v>13924.846616227813</v>
      </c>
      <c r="P29" s="393">
        <v>22201.300393501748</v>
      </c>
      <c r="Q29" s="393">
        <v>34974.785227377353</v>
      </c>
      <c r="R29" s="393">
        <v>47174.203568462981</v>
      </c>
      <c r="S29" s="393">
        <v>55276.615687999329</v>
      </c>
      <c r="T29" s="393">
        <v>70087.862868319949</v>
      </c>
      <c r="U29" s="393">
        <v>89043.334952496836</v>
      </c>
      <c r="V29" s="393">
        <v>94582.393616890782</v>
      </c>
      <c r="W29" s="393">
        <v>109208.4651995293</v>
      </c>
      <c r="X29" s="393">
        <v>130409.68799345847</v>
      </c>
      <c r="Y29" s="393">
        <v>134906.17522679528</v>
      </c>
      <c r="Z29" s="393">
        <v>148574.57057164071</v>
      </c>
      <c r="AA29" s="393">
        <v>162880.5018928762</v>
      </c>
      <c r="AB29" s="393">
        <v>167736.17787103701</v>
      </c>
      <c r="AC29" s="393">
        <v>185883.91400399449</v>
      </c>
      <c r="AD29" s="393">
        <v>170315.8175472935</v>
      </c>
      <c r="AE29" s="393">
        <v>172800.58338293395</v>
      </c>
      <c r="AF29" s="393">
        <v>201072.12568311777</v>
      </c>
      <c r="AG29" s="393">
        <v>213988.22007469324</v>
      </c>
      <c r="AH29" s="393">
        <v>218861.49697765711</v>
      </c>
      <c r="AI29" s="393">
        <v>230529.16086121765</v>
      </c>
      <c r="AJ29" s="393">
        <v>232235.67175354328</v>
      </c>
      <c r="AK29" s="393">
        <v>231429.09279168132</v>
      </c>
      <c r="AL29" s="393">
        <v>244663.25501629183</v>
      </c>
      <c r="AM29" s="393">
        <v>257644.56903367047</v>
      </c>
      <c r="AN29" s="393">
        <v>256594.95372080881</v>
      </c>
      <c r="AO29" s="393">
        <v>272798.91211085627</v>
      </c>
      <c r="AP29" s="393">
        <v>287660.11363785469</v>
      </c>
      <c r="AQ29" s="393">
        <v>301782.81199838244</v>
      </c>
      <c r="AR29" s="393">
        <v>301769.27100539976</v>
      </c>
      <c r="AS29" s="393">
        <v>316133.86771206494</v>
      </c>
      <c r="AT29" s="393">
        <v>320586.67378002882</v>
      </c>
      <c r="AU29" s="393">
        <v>339546.2000366869</v>
      </c>
      <c r="AV29" s="393">
        <v>357348.76238487486</v>
      </c>
      <c r="AW29" s="393">
        <v>359030.84162919229</v>
      </c>
      <c r="AX29" s="393">
        <v>376113.51079842122</v>
      </c>
      <c r="AY29" s="393">
        <v>392378.08038541913</v>
      </c>
      <c r="AZ29" s="393">
        <v>396937.65894728876</v>
      </c>
      <c r="BA29" s="393">
        <v>415945.66768241732</v>
      </c>
      <c r="BB29" s="393">
        <v>434263.04804521479</v>
      </c>
      <c r="BC29" s="393">
        <v>439717.83112715062</v>
      </c>
      <c r="BD29" s="393">
        <v>458511.45919533656</v>
      </c>
      <c r="BE29" s="393">
        <v>483743.85842268582</v>
      </c>
      <c r="BF29" s="393">
        <v>491196.61981106456</v>
      </c>
      <c r="BG29" s="393">
        <v>514935.59528433369</v>
      </c>
      <c r="BH29" s="393">
        <v>539994.5872864041</v>
      </c>
      <c r="BI29" s="393">
        <v>544352.83161455183</v>
      </c>
      <c r="BJ29" s="393">
        <v>575075.31291238498</v>
      </c>
      <c r="BK29" s="393">
        <v>604967.23672495119</v>
      </c>
      <c r="BL29" s="393">
        <v>616783.07307320903</v>
      </c>
      <c r="BM29" s="393">
        <v>635741.64542956045</v>
      </c>
      <c r="BN29" s="393">
        <v>660242.58275375166</v>
      </c>
      <c r="BO29" s="393">
        <v>667035.4520802839</v>
      </c>
      <c r="BP29" s="393">
        <v>0</v>
      </c>
      <c r="BQ29" s="393">
        <v>0</v>
      </c>
      <c r="BR29" s="393">
        <v>0</v>
      </c>
      <c r="BS29" s="393">
        <v>0</v>
      </c>
      <c r="BT29" s="393">
        <v>0</v>
      </c>
      <c r="BU29" s="393">
        <v>0</v>
      </c>
    </row>
    <row r="30" spans="1:73" ht="15.75" customHeight="1" outlineLevel="2">
      <c r="A30" s="132"/>
      <c r="B30" s="132"/>
      <c r="C30" s="132"/>
      <c r="D30" s="132"/>
      <c r="E30" s="132"/>
      <c r="F30" s="132"/>
      <c r="G30" s="132"/>
      <c r="H30" s="132"/>
      <c r="I30" s="132"/>
      <c r="J30" s="132"/>
      <c r="K30" s="132"/>
      <c r="L30" s="132"/>
      <c r="M30" s="132"/>
      <c r="N30" s="132"/>
      <c r="O30" s="132"/>
      <c r="P30" s="132"/>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row>
    <row r="31" spans="1:73" ht="19.5" customHeight="1" outlineLevel="1">
      <c r="A31" s="132"/>
      <c r="B31" s="132"/>
      <c r="C31" s="142" t="s">
        <v>285</v>
      </c>
      <c r="D31" s="297"/>
      <c r="E31" s="132"/>
      <c r="F31" s="132"/>
      <c r="G31" s="132"/>
      <c r="H31" s="132"/>
      <c r="I31" s="132"/>
      <c r="J31" s="132"/>
      <c r="K31" s="132"/>
      <c r="L31" s="132"/>
      <c r="M31" s="132"/>
      <c r="N31" s="132"/>
      <c r="O31" s="132"/>
      <c r="P31" s="132"/>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row>
    <row r="32" spans="1:73" ht="15.75" customHeight="1" outlineLevel="2">
      <c r="A32" s="132"/>
      <c r="B32" s="132"/>
      <c r="C32" s="123" t="s">
        <v>308</v>
      </c>
      <c r="D32" s="8"/>
      <c r="I32" s="131"/>
      <c r="J32" s="195">
        <v>-41367.750321666666</v>
      </c>
      <c r="K32" s="195">
        <v>-8943.599103813538</v>
      </c>
      <c r="L32" s="195">
        <v>-20914.409976540555</v>
      </c>
      <c r="M32" s="195">
        <v>-30333.572385702828</v>
      </c>
      <c r="N32" s="195">
        <v>0</v>
      </c>
      <c r="O32" s="195">
        <v>0</v>
      </c>
      <c r="P32" s="195">
        <v>0</v>
      </c>
      <c r="Q32" s="195">
        <v>0</v>
      </c>
      <c r="R32" s="195">
        <v>0</v>
      </c>
      <c r="S32" s="195">
        <v>0</v>
      </c>
      <c r="T32" s="195">
        <v>0</v>
      </c>
      <c r="U32" s="195">
        <v>0</v>
      </c>
      <c r="V32" s="195">
        <v>0</v>
      </c>
      <c r="W32" s="195">
        <v>0</v>
      </c>
      <c r="X32" s="195">
        <v>0</v>
      </c>
      <c r="Y32" s="195">
        <v>0</v>
      </c>
      <c r="Z32" s="195">
        <v>0</v>
      </c>
      <c r="AA32" s="195">
        <v>0</v>
      </c>
      <c r="AB32" s="195">
        <v>0</v>
      </c>
      <c r="AC32" s="195">
        <v>0</v>
      </c>
      <c r="AD32" s="195">
        <v>0</v>
      </c>
      <c r="AE32" s="195">
        <v>0</v>
      </c>
      <c r="AF32" s="195">
        <v>0</v>
      </c>
      <c r="AG32" s="195">
        <v>0</v>
      </c>
      <c r="AH32" s="195">
        <v>0</v>
      </c>
      <c r="AI32" s="195">
        <v>0</v>
      </c>
      <c r="AJ32" s="195">
        <v>0</v>
      </c>
      <c r="AK32" s="195">
        <v>0</v>
      </c>
      <c r="AL32" s="195">
        <v>0</v>
      </c>
      <c r="AM32" s="195">
        <v>0</v>
      </c>
      <c r="AN32" s="195">
        <v>0</v>
      </c>
      <c r="AO32" s="195">
        <v>0</v>
      </c>
      <c r="AP32" s="195">
        <v>0</v>
      </c>
      <c r="AQ32" s="195">
        <v>0</v>
      </c>
      <c r="AR32" s="195">
        <v>0</v>
      </c>
      <c r="AS32" s="195">
        <v>0</v>
      </c>
      <c r="AT32" s="195">
        <v>0</v>
      </c>
      <c r="AU32" s="195">
        <v>0</v>
      </c>
      <c r="AV32" s="195">
        <v>0</v>
      </c>
      <c r="AW32" s="195">
        <v>0</v>
      </c>
      <c r="AX32" s="195">
        <v>0</v>
      </c>
      <c r="AY32" s="195">
        <v>0</v>
      </c>
      <c r="AZ32" s="195">
        <v>0</v>
      </c>
      <c r="BA32" s="195">
        <v>0</v>
      </c>
      <c r="BB32" s="195">
        <v>0</v>
      </c>
      <c r="BC32" s="195">
        <v>0</v>
      </c>
      <c r="BD32" s="195">
        <v>0</v>
      </c>
      <c r="BE32" s="195">
        <v>0</v>
      </c>
      <c r="BF32" s="195">
        <v>0</v>
      </c>
      <c r="BG32" s="195">
        <v>0</v>
      </c>
      <c r="BH32" s="195">
        <v>0</v>
      </c>
      <c r="BI32" s="195">
        <v>0</v>
      </c>
      <c r="BJ32" s="195">
        <v>0</v>
      </c>
      <c r="BK32" s="195">
        <v>0</v>
      </c>
      <c r="BL32" s="195">
        <v>0</v>
      </c>
      <c r="BM32" s="195">
        <v>0</v>
      </c>
      <c r="BN32" s="195">
        <v>0</v>
      </c>
      <c r="BO32" s="195">
        <v>0</v>
      </c>
      <c r="BP32" s="195">
        <v>0</v>
      </c>
      <c r="BQ32" s="195">
        <v>0</v>
      </c>
      <c r="BR32" s="195">
        <v>0</v>
      </c>
      <c r="BS32" s="195">
        <v>0</v>
      </c>
      <c r="BT32" s="195">
        <v>0</v>
      </c>
      <c r="BU32" s="195">
        <v>0</v>
      </c>
    </row>
    <row r="33" spans="1:73" s="199" customFormat="1" ht="15" customHeight="1" outlineLevel="2">
      <c r="A33" s="132"/>
      <c r="B33" s="132"/>
      <c r="C33" s="339" t="s">
        <v>298</v>
      </c>
      <c r="D33" s="132"/>
      <c r="E33" s="132"/>
      <c r="F33" s="132"/>
      <c r="G33" s="132"/>
      <c r="H33" s="132"/>
      <c r="I33" s="132"/>
      <c r="J33" s="364"/>
      <c r="K33" s="364"/>
      <c r="L33" s="364"/>
      <c r="M33" s="364"/>
      <c r="N33" s="364"/>
      <c r="O33" s="364"/>
      <c r="P33" s="364"/>
      <c r="Q33" s="364"/>
      <c r="R33" s="364"/>
      <c r="S33" s="364"/>
      <c r="T33" s="364"/>
      <c r="U33" s="364"/>
      <c r="V33" s="364"/>
      <c r="W33" s="364"/>
      <c r="X33" s="364"/>
      <c r="Y33" s="364"/>
      <c r="Z33" s="364"/>
      <c r="AA33" s="364"/>
      <c r="AB33" s="364"/>
      <c r="AC33" s="364"/>
      <c r="AD33" s="364"/>
      <c r="AE33" s="364"/>
      <c r="AF33" s="364"/>
      <c r="AG33" s="364"/>
      <c r="AH33" s="364"/>
      <c r="AI33" s="364"/>
      <c r="AJ33" s="364"/>
      <c r="AK33" s="364"/>
      <c r="AL33" s="364"/>
      <c r="AM33" s="364"/>
      <c r="AN33" s="364"/>
      <c r="AO33" s="364"/>
      <c r="AP33" s="364"/>
      <c r="AQ33" s="364"/>
      <c r="AR33" s="364"/>
      <c r="AS33" s="364"/>
      <c r="AT33" s="364"/>
      <c r="AU33" s="364"/>
      <c r="AV33" s="364"/>
      <c r="AW33" s="364"/>
      <c r="AX33" s="364"/>
      <c r="AY33" s="364"/>
      <c r="AZ33" s="364"/>
      <c r="BA33" s="364"/>
      <c r="BB33" s="364"/>
      <c r="BC33" s="364"/>
      <c r="BD33" s="364"/>
      <c r="BE33" s="364"/>
      <c r="BF33" s="364"/>
      <c r="BG33" s="364"/>
      <c r="BH33" s="364"/>
      <c r="BI33" s="364"/>
      <c r="BJ33" s="364"/>
      <c r="BK33" s="364"/>
      <c r="BL33" s="364"/>
      <c r="BM33" s="364"/>
      <c r="BN33" s="364"/>
      <c r="BO33" s="364"/>
      <c r="BP33" s="364"/>
      <c r="BQ33" s="364"/>
      <c r="BR33" s="364"/>
      <c r="BS33" s="364"/>
      <c r="BT33" s="364"/>
      <c r="BU33" s="364"/>
    </row>
    <row r="34" spans="1:73" ht="15" customHeight="1" outlineLevel="2">
      <c r="A34" s="132"/>
      <c r="B34" s="190"/>
      <c r="C34" s="339"/>
      <c r="D34" s="132"/>
      <c r="E34" s="405" t="s">
        <v>655</v>
      </c>
      <c r="F34" s="406" t="s">
        <v>654</v>
      </c>
      <c r="G34" s="406"/>
      <c r="H34" s="132"/>
      <c r="I34" s="132"/>
      <c r="J34" s="364"/>
      <c r="K34" s="364"/>
      <c r="L34" s="364"/>
      <c r="M34" s="364"/>
      <c r="N34" s="364"/>
      <c r="O34" s="364"/>
      <c r="P34" s="364"/>
      <c r="Q34" s="364"/>
      <c r="R34" s="364"/>
      <c r="S34" s="364"/>
      <c r="T34" s="364"/>
      <c r="U34" s="364"/>
      <c r="V34" s="364"/>
      <c r="W34" s="364"/>
      <c r="X34" s="364"/>
      <c r="Y34" s="364"/>
      <c r="Z34" s="364"/>
      <c r="AA34" s="364"/>
      <c r="AB34" s="364"/>
      <c r="AC34" s="364"/>
      <c r="AD34" s="364"/>
      <c r="AE34" s="364"/>
      <c r="AF34" s="364"/>
      <c r="AG34" s="364"/>
      <c r="AH34" s="364"/>
      <c r="AI34" s="364"/>
      <c r="AJ34" s="364"/>
      <c r="AK34" s="364"/>
      <c r="AL34" s="364"/>
      <c r="AM34" s="364"/>
      <c r="AN34" s="364"/>
      <c r="AO34" s="364"/>
      <c r="AP34" s="364"/>
      <c r="AQ34" s="364"/>
      <c r="AR34" s="364"/>
      <c r="AS34" s="364"/>
      <c r="AT34" s="364"/>
      <c r="AU34" s="364"/>
      <c r="AV34" s="364"/>
      <c r="AW34" s="364"/>
      <c r="AX34" s="364"/>
      <c r="AY34" s="364"/>
      <c r="AZ34" s="364"/>
      <c r="BA34" s="364"/>
      <c r="BB34" s="364"/>
      <c r="BC34" s="364"/>
      <c r="BD34" s="364"/>
      <c r="BE34" s="364"/>
      <c r="BF34" s="364"/>
      <c r="BG34" s="364"/>
      <c r="BH34" s="364"/>
      <c r="BI34" s="364"/>
      <c r="BJ34" s="364"/>
      <c r="BK34" s="364"/>
      <c r="BL34" s="364"/>
      <c r="BM34" s="364"/>
      <c r="BN34" s="364"/>
      <c r="BO34" s="364"/>
      <c r="BP34" s="364"/>
      <c r="BQ34" s="364"/>
      <c r="BR34" s="364"/>
      <c r="BS34" s="364"/>
      <c r="BT34" s="364"/>
      <c r="BU34" s="364"/>
    </row>
    <row r="35" spans="1:73" ht="15.75" customHeight="1" outlineLevel="2">
      <c r="A35" s="132"/>
      <c r="B35" s="412" t="s">
        <v>197</v>
      </c>
      <c r="C35" s="127" t="s">
        <v>283</v>
      </c>
      <c r="E35" s="398">
        <v>0</v>
      </c>
      <c r="F35" s="399">
        <v>44743</v>
      </c>
      <c r="G35" s="155">
        <v>23500</v>
      </c>
      <c r="I35" s="90">
        <v>33500</v>
      </c>
      <c r="J35" s="364">
        <v>10000</v>
      </c>
      <c r="K35" s="364">
        <v>0</v>
      </c>
      <c r="L35" s="364">
        <v>0</v>
      </c>
      <c r="M35" s="364">
        <v>0</v>
      </c>
      <c r="N35" s="364">
        <v>23500</v>
      </c>
      <c r="O35" s="364">
        <v>0</v>
      </c>
      <c r="P35" s="364">
        <v>0</v>
      </c>
      <c r="Q35" s="364">
        <v>0</v>
      </c>
      <c r="R35" s="364">
        <v>0</v>
      </c>
      <c r="S35" s="364">
        <v>0</v>
      </c>
      <c r="T35" s="364">
        <v>0</v>
      </c>
      <c r="U35" s="364">
        <v>0</v>
      </c>
      <c r="V35" s="364">
        <v>0</v>
      </c>
      <c r="W35" s="364">
        <v>0</v>
      </c>
      <c r="X35" s="364">
        <v>0</v>
      </c>
      <c r="Y35" s="364">
        <v>0</v>
      </c>
      <c r="Z35" s="364">
        <v>0</v>
      </c>
      <c r="AA35" s="364">
        <v>0</v>
      </c>
      <c r="AB35" s="364">
        <v>0</v>
      </c>
      <c r="AC35" s="364">
        <v>0</v>
      </c>
      <c r="AD35" s="364">
        <v>0</v>
      </c>
      <c r="AE35" s="364">
        <v>0</v>
      </c>
      <c r="AF35" s="364">
        <v>0</v>
      </c>
      <c r="AG35" s="364">
        <v>0</v>
      </c>
      <c r="AH35" s="364">
        <v>0</v>
      </c>
      <c r="AI35" s="364">
        <v>0</v>
      </c>
      <c r="AJ35" s="364">
        <v>0</v>
      </c>
      <c r="AK35" s="364">
        <v>0</v>
      </c>
      <c r="AL35" s="364">
        <v>0</v>
      </c>
      <c r="AM35" s="364">
        <v>0</v>
      </c>
      <c r="AN35" s="364">
        <v>0</v>
      </c>
      <c r="AO35" s="364">
        <v>0</v>
      </c>
      <c r="AP35" s="364">
        <v>0</v>
      </c>
      <c r="AQ35" s="364">
        <v>0</v>
      </c>
      <c r="AR35" s="364">
        <v>0</v>
      </c>
      <c r="AS35" s="364">
        <v>0</v>
      </c>
      <c r="AT35" s="364">
        <v>0</v>
      </c>
      <c r="AU35" s="364">
        <v>0</v>
      </c>
      <c r="AV35" s="364">
        <v>0</v>
      </c>
      <c r="AW35" s="364">
        <v>0</v>
      </c>
      <c r="AX35" s="364">
        <v>0</v>
      </c>
      <c r="AY35" s="364">
        <v>0</v>
      </c>
      <c r="AZ35" s="364">
        <v>0</v>
      </c>
      <c r="BA35" s="364">
        <v>0</v>
      </c>
      <c r="BB35" s="364">
        <v>0</v>
      </c>
      <c r="BC35" s="364">
        <v>0</v>
      </c>
      <c r="BD35" s="364">
        <v>0</v>
      </c>
      <c r="BE35" s="364">
        <v>0</v>
      </c>
      <c r="BF35" s="364">
        <v>0</v>
      </c>
      <c r="BG35" s="364">
        <v>0</v>
      </c>
      <c r="BH35" s="364">
        <v>0</v>
      </c>
      <c r="BI35" s="364">
        <v>0</v>
      </c>
      <c r="BJ35" s="364">
        <v>0</v>
      </c>
      <c r="BK35" s="364">
        <v>0</v>
      </c>
      <c r="BL35" s="364">
        <v>0</v>
      </c>
      <c r="BM35" s="364">
        <v>0</v>
      </c>
      <c r="BN35" s="364">
        <v>0</v>
      </c>
      <c r="BO35" s="364">
        <v>0</v>
      </c>
      <c r="BP35" s="364">
        <v>0</v>
      </c>
      <c r="BQ35" s="364">
        <v>0</v>
      </c>
      <c r="BR35" s="364">
        <v>0</v>
      </c>
      <c r="BS35" s="364">
        <v>0</v>
      </c>
      <c r="BT35" s="364">
        <v>0</v>
      </c>
      <c r="BU35" s="364">
        <v>0</v>
      </c>
    </row>
    <row r="36" spans="1:73" ht="15.75" customHeight="1" outlineLevel="2">
      <c r="A36" s="132"/>
      <c r="B36" s="413"/>
      <c r="C36" s="24" t="s">
        <v>131</v>
      </c>
      <c r="D36" s="8"/>
      <c r="F36" s="199"/>
      <c r="G36" s="199"/>
      <c r="J36" s="404">
        <v>-31367.750321666666</v>
      </c>
      <c r="K36" s="404">
        <v>-8943.599103813538</v>
      </c>
      <c r="L36" s="404">
        <v>-20914.409976540555</v>
      </c>
      <c r="M36" s="404">
        <v>-30333.572385702828</v>
      </c>
      <c r="N36" s="404">
        <v>0</v>
      </c>
      <c r="O36" s="404">
        <v>0</v>
      </c>
      <c r="P36" s="404">
        <v>0</v>
      </c>
      <c r="Q36" s="404">
        <v>0</v>
      </c>
      <c r="R36" s="404">
        <v>0</v>
      </c>
      <c r="S36" s="404">
        <v>0</v>
      </c>
      <c r="T36" s="404">
        <v>0</v>
      </c>
      <c r="U36" s="404">
        <v>0</v>
      </c>
      <c r="V36" s="404">
        <v>0</v>
      </c>
      <c r="W36" s="404">
        <v>0</v>
      </c>
      <c r="X36" s="404">
        <v>0</v>
      </c>
      <c r="Y36" s="404">
        <v>0</v>
      </c>
      <c r="Z36" s="404">
        <v>0</v>
      </c>
      <c r="AA36" s="404">
        <v>0</v>
      </c>
      <c r="AB36" s="404">
        <v>0</v>
      </c>
      <c r="AC36" s="404">
        <v>0</v>
      </c>
      <c r="AD36" s="404">
        <v>0</v>
      </c>
      <c r="AE36" s="404">
        <v>0</v>
      </c>
      <c r="AF36" s="404">
        <v>0</v>
      </c>
      <c r="AG36" s="404">
        <v>0</v>
      </c>
      <c r="AH36" s="404">
        <v>0</v>
      </c>
      <c r="AI36" s="404">
        <v>0</v>
      </c>
      <c r="AJ36" s="404">
        <v>0</v>
      </c>
      <c r="AK36" s="404">
        <v>0</v>
      </c>
      <c r="AL36" s="404">
        <v>0</v>
      </c>
      <c r="AM36" s="404">
        <v>0</v>
      </c>
      <c r="AN36" s="404">
        <v>0</v>
      </c>
      <c r="AO36" s="404">
        <v>0</v>
      </c>
      <c r="AP36" s="404">
        <v>0</v>
      </c>
      <c r="AQ36" s="404">
        <v>0</v>
      </c>
      <c r="AR36" s="404">
        <v>0</v>
      </c>
      <c r="AS36" s="404">
        <v>0</v>
      </c>
      <c r="AT36" s="404">
        <v>0</v>
      </c>
      <c r="AU36" s="404">
        <v>0</v>
      </c>
      <c r="AV36" s="404">
        <v>0</v>
      </c>
      <c r="AW36" s="404">
        <v>0</v>
      </c>
      <c r="AX36" s="404">
        <v>0</v>
      </c>
      <c r="AY36" s="404">
        <v>0</v>
      </c>
      <c r="AZ36" s="404">
        <v>0</v>
      </c>
      <c r="BA36" s="404">
        <v>0</v>
      </c>
      <c r="BB36" s="404">
        <v>0</v>
      </c>
      <c r="BC36" s="404">
        <v>0</v>
      </c>
      <c r="BD36" s="404">
        <v>0</v>
      </c>
      <c r="BE36" s="404">
        <v>0</v>
      </c>
      <c r="BF36" s="404">
        <v>0</v>
      </c>
      <c r="BG36" s="404">
        <v>0</v>
      </c>
      <c r="BH36" s="404">
        <v>0</v>
      </c>
      <c r="BI36" s="404">
        <v>0</v>
      </c>
      <c r="BJ36" s="404">
        <v>0</v>
      </c>
      <c r="BK36" s="404">
        <v>0</v>
      </c>
      <c r="BL36" s="404">
        <v>0</v>
      </c>
      <c r="BM36" s="404">
        <v>0</v>
      </c>
      <c r="BN36" s="404">
        <v>0</v>
      </c>
      <c r="BO36" s="404">
        <v>0</v>
      </c>
      <c r="BP36" s="404">
        <v>0</v>
      </c>
      <c r="BQ36" s="404">
        <v>0</v>
      </c>
      <c r="BR36" s="404">
        <v>0</v>
      </c>
      <c r="BS36" s="404">
        <v>0</v>
      </c>
      <c r="BT36" s="404">
        <v>0</v>
      </c>
      <c r="BU36" s="404">
        <v>0</v>
      </c>
    </row>
    <row r="37" spans="1:73" ht="15" customHeight="1" outlineLevel="2">
      <c r="A37" s="132"/>
      <c r="B37" s="413"/>
      <c r="C37" s="132"/>
      <c r="D37" s="132"/>
      <c r="E37" s="132"/>
      <c r="F37" s="132"/>
      <c r="G37" s="132"/>
      <c r="H37" s="132"/>
      <c r="I37" s="100"/>
      <c r="J37" s="100"/>
      <c r="K37" s="100"/>
      <c r="L37" s="100"/>
      <c r="M37" s="100"/>
      <c r="N37" s="100"/>
      <c r="O37" s="100"/>
      <c r="P37" s="100"/>
      <c r="Q37" s="100"/>
      <c r="R37" s="100"/>
      <c r="S37" s="100"/>
      <c r="T37" s="100"/>
      <c r="U37" s="100"/>
      <c r="V37" s="100"/>
      <c r="W37" s="100"/>
      <c r="X37" s="100"/>
      <c r="Y37" s="100"/>
      <c r="Z37" s="100"/>
      <c r="AA37" s="100"/>
      <c r="AB37" s="100"/>
      <c r="AC37" s="100"/>
      <c r="AD37" s="100"/>
      <c r="AE37" s="100"/>
      <c r="AF37" s="100"/>
      <c r="AG37" s="100"/>
      <c r="AH37" s="100"/>
      <c r="AI37" s="100"/>
      <c r="AJ37" s="100"/>
      <c r="AK37" s="100"/>
      <c r="AL37" s="100"/>
      <c r="AM37" s="100"/>
      <c r="AN37" s="100"/>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row>
    <row r="38" spans="1:73" ht="15.75" customHeight="1" outlineLevel="2">
      <c r="A38" s="132"/>
      <c r="B38" s="412" t="s">
        <v>198</v>
      </c>
      <c r="C38" s="127" t="s">
        <v>810</v>
      </c>
      <c r="D38" s="8"/>
      <c r="E38" s="269">
        <v>1</v>
      </c>
      <c r="H38" s="199"/>
      <c r="I38" s="90">
        <v>60000</v>
      </c>
      <c r="J38" s="100">
        <v>31367.750321666666</v>
      </c>
      <c r="K38" s="100">
        <v>8943.599103813538</v>
      </c>
      <c r="L38" s="100">
        <v>19688.650574519794</v>
      </c>
      <c r="M38" s="100">
        <v>0</v>
      </c>
      <c r="N38" s="100">
        <v>0</v>
      </c>
      <c r="O38" s="100">
        <v>0</v>
      </c>
      <c r="P38" s="100">
        <v>0</v>
      </c>
      <c r="Q38" s="100">
        <v>0</v>
      </c>
      <c r="R38" s="100">
        <v>0</v>
      </c>
      <c r="S38" s="100">
        <v>0</v>
      </c>
      <c r="T38" s="100">
        <v>0</v>
      </c>
      <c r="U38" s="100">
        <v>0</v>
      </c>
      <c r="V38" s="100">
        <v>0</v>
      </c>
      <c r="W38" s="100">
        <v>0</v>
      </c>
      <c r="X38" s="100">
        <v>0</v>
      </c>
      <c r="Y38" s="100">
        <v>0</v>
      </c>
      <c r="Z38" s="100">
        <v>0</v>
      </c>
      <c r="AA38" s="100">
        <v>0</v>
      </c>
      <c r="AB38" s="100">
        <v>0</v>
      </c>
      <c r="AC38" s="100">
        <v>0</v>
      </c>
      <c r="AD38" s="100">
        <v>0</v>
      </c>
      <c r="AE38" s="100">
        <v>0</v>
      </c>
      <c r="AF38" s="100">
        <v>0</v>
      </c>
      <c r="AG38" s="100">
        <v>0</v>
      </c>
      <c r="AH38" s="100">
        <v>0</v>
      </c>
      <c r="AI38" s="100">
        <v>0</v>
      </c>
      <c r="AJ38" s="100">
        <v>0</v>
      </c>
      <c r="AK38" s="100">
        <v>0</v>
      </c>
      <c r="AL38" s="100">
        <v>0</v>
      </c>
      <c r="AM38" s="100">
        <v>0</v>
      </c>
      <c r="AN38" s="100">
        <v>0</v>
      </c>
      <c r="AO38" s="100">
        <v>0</v>
      </c>
      <c r="AP38" s="100">
        <v>0</v>
      </c>
      <c r="AQ38" s="100">
        <v>0</v>
      </c>
      <c r="AR38" s="100">
        <v>0</v>
      </c>
      <c r="AS38" s="100">
        <v>0</v>
      </c>
      <c r="AT38" s="100">
        <v>0</v>
      </c>
      <c r="AU38" s="100">
        <v>0</v>
      </c>
      <c r="AV38" s="100">
        <v>0</v>
      </c>
      <c r="AW38" s="100">
        <v>0</v>
      </c>
      <c r="AX38" s="100">
        <v>0</v>
      </c>
      <c r="AY38" s="100">
        <v>0</v>
      </c>
      <c r="AZ38" s="100">
        <v>0</v>
      </c>
      <c r="BA38" s="100">
        <v>0</v>
      </c>
      <c r="BB38" s="100">
        <v>0</v>
      </c>
      <c r="BC38" s="100">
        <v>0</v>
      </c>
      <c r="BD38" s="100">
        <v>0</v>
      </c>
      <c r="BE38" s="100">
        <v>0</v>
      </c>
      <c r="BF38" s="100">
        <v>0</v>
      </c>
      <c r="BG38" s="100">
        <v>0</v>
      </c>
      <c r="BH38" s="100">
        <v>0</v>
      </c>
      <c r="BI38" s="100">
        <v>0</v>
      </c>
      <c r="BJ38" s="100">
        <v>0</v>
      </c>
      <c r="BK38" s="100">
        <v>0</v>
      </c>
      <c r="BL38" s="100">
        <v>0</v>
      </c>
      <c r="BM38" s="100">
        <v>0</v>
      </c>
      <c r="BN38" s="100">
        <v>0</v>
      </c>
      <c r="BO38" s="100">
        <v>0</v>
      </c>
      <c r="BP38" s="100">
        <v>0</v>
      </c>
      <c r="BQ38" s="100">
        <v>0</v>
      </c>
      <c r="BR38" s="100">
        <v>0</v>
      </c>
      <c r="BS38" s="100">
        <v>0</v>
      </c>
      <c r="BT38" s="100">
        <v>0</v>
      </c>
      <c r="BU38" s="100">
        <v>0</v>
      </c>
    </row>
    <row r="39" spans="1:73" ht="15.75" customHeight="1" outlineLevel="2">
      <c r="A39" s="132"/>
      <c r="B39" s="413"/>
      <c r="C39" s="24" t="s">
        <v>131</v>
      </c>
      <c r="D39" s="8"/>
      <c r="J39" s="120">
        <v>0</v>
      </c>
      <c r="K39" s="120">
        <v>0</v>
      </c>
      <c r="L39" s="120">
        <v>-1225.7594020207616</v>
      </c>
      <c r="M39" s="120">
        <v>-30333.572385702828</v>
      </c>
      <c r="N39" s="120">
        <v>0</v>
      </c>
      <c r="O39" s="120">
        <v>0</v>
      </c>
      <c r="P39" s="120">
        <v>0</v>
      </c>
      <c r="Q39" s="120">
        <v>0</v>
      </c>
      <c r="R39" s="120">
        <v>0</v>
      </c>
      <c r="S39" s="120">
        <v>0</v>
      </c>
      <c r="T39" s="120">
        <v>0</v>
      </c>
      <c r="U39" s="120">
        <v>0</v>
      </c>
      <c r="V39" s="120">
        <v>0</v>
      </c>
      <c r="W39" s="120">
        <v>0</v>
      </c>
      <c r="X39" s="120">
        <v>0</v>
      </c>
      <c r="Y39" s="120">
        <v>0</v>
      </c>
      <c r="Z39" s="120">
        <v>0</v>
      </c>
      <c r="AA39" s="120">
        <v>0</v>
      </c>
      <c r="AB39" s="120">
        <v>0</v>
      </c>
      <c r="AC39" s="120">
        <v>0</v>
      </c>
      <c r="AD39" s="120">
        <v>0</v>
      </c>
      <c r="AE39" s="120">
        <v>0</v>
      </c>
      <c r="AF39" s="120">
        <v>0</v>
      </c>
      <c r="AG39" s="120">
        <v>0</v>
      </c>
      <c r="AH39" s="120">
        <v>0</v>
      </c>
      <c r="AI39" s="120">
        <v>0</v>
      </c>
      <c r="AJ39" s="120">
        <v>0</v>
      </c>
      <c r="AK39" s="120">
        <v>0</v>
      </c>
      <c r="AL39" s="120">
        <v>0</v>
      </c>
      <c r="AM39" s="120">
        <v>0</v>
      </c>
      <c r="AN39" s="120">
        <v>0</v>
      </c>
      <c r="AO39" s="120">
        <v>0</v>
      </c>
      <c r="AP39" s="120">
        <v>0</v>
      </c>
      <c r="AQ39" s="120">
        <v>0</v>
      </c>
      <c r="AR39" s="120">
        <v>0</v>
      </c>
      <c r="AS39" s="120">
        <v>0</v>
      </c>
      <c r="AT39" s="120">
        <v>0</v>
      </c>
      <c r="AU39" s="120">
        <v>0</v>
      </c>
      <c r="AV39" s="120">
        <v>0</v>
      </c>
      <c r="AW39" s="120">
        <v>0</v>
      </c>
      <c r="AX39" s="120">
        <v>0</v>
      </c>
      <c r="AY39" s="120">
        <v>0</v>
      </c>
      <c r="AZ39" s="120">
        <v>0</v>
      </c>
      <c r="BA39" s="120">
        <v>0</v>
      </c>
      <c r="BB39" s="120">
        <v>0</v>
      </c>
      <c r="BC39" s="120">
        <v>0</v>
      </c>
      <c r="BD39" s="120">
        <v>0</v>
      </c>
      <c r="BE39" s="120">
        <v>0</v>
      </c>
      <c r="BF39" s="120">
        <v>0</v>
      </c>
      <c r="BG39" s="120">
        <v>0</v>
      </c>
      <c r="BH39" s="120">
        <v>0</v>
      </c>
      <c r="BI39" s="120">
        <v>0</v>
      </c>
      <c r="BJ39" s="120">
        <v>0</v>
      </c>
      <c r="BK39" s="120">
        <v>0</v>
      </c>
      <c r="BL39" s="120">
        <v>0</v>
      </c>
      <c r="BM39" s="120">
        <v>0</v>
      </c>
      <c r="BN39" s="120">
        <v>0</v>
      </c>
      <c r="BO39" s="120">
        <v>0</v>
      </c>
      <c r="BP39" s="120">
        <v>0</v>
      </c>
      <c r="BQ39" s="120">
        <v>0</v>
      </c>
      <c r="BR39" s="120">
        <v>0</v>
      </c>
      <c r="BS39" s="120">
        <v>0</v>
      </c>
      <c r="BT39" s="120">
        <v>0</v>
      </c>
      <c r="BU39" s="120">
        <v>0</v>
      </c>
    </row>
    <row r="40" spans="1:73" ht="15" customHeight="1" outlineLevel="2">
      <c r="A40" s="132"/>
      <c r="B40" s="413"/>
      <c r="C40" s="132"/>
      <c r="D40" s="132"/>
      <c r="E40" s="132"/>
      <c r="F40" s="132"/>
      <c r="G40" s="132"/>
      <c r="H40" s="132"/>
      <c r="I40" s="100"/>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row>
    <row r="41" spans="1:73" ht="15.75" customHeight="1" outlineLevel="2">
      <c r="A41" s="132"/>
      <c r="B41" s="412" t="s">
        <v>199</v>
      </c>
      <c r="C41" s="127" t="s">
        <v>807</v>
      </c>
      <c r="D41" s="8"/>
      <c r="E41" s="11" t="s">
        <v>362</v>
      </c>
      <c r="H41" s="4" t="s">
        <v>460</v>
      </c>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c r="BQ41" s="110"/>
      <c r="BR41" s="110"/>
      <c r="BS41" s="110"/>
      <c r="BT41" s="110"/>
      <c r="BU41" s="110"/>
    </row>
    <row r="42" spans="1:73" ht="15.75" customHeight="1" outlineLevel="2">
      <c r="A42" s="132"/>
      <c r="B42" s="413"/>
      <c r="C42" s="24" t="s">
        <v>314</v>
      </c>
      <c r="D42" s="8"/>
      <c r="E42" s="398">
        <v>0</v>
      </c>
      <c r="F42" s="198" t="s">
        <v>811</v>
      </c>
      <c r="G42" s="24"/>
      <c r="H42" s="399">
        <v>44742</v>
      </c>
      <c r="I42" s="90">
        <v>55000</v>
      </c>
      <c r="J42" s="244"/>
      <c r="K42" s="244"/>
      <c r="L42" s="244"/>
      <c r="M42" s="244">
        <v>55000</v>
      </c>
      <c r="N42" s="244"/>
      <c r="O42" s="244"/>
      <c r="P42" s="244"/>
      <c r="Q42" s="244"/>
      <c r="R42" s="244"/>
      <c r="S42" s="244"/>
      <c r="T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c r="BD42" s="244"/>
      <c r="BE42" s="244"/>
      <c r="BF42" s="244"/>
      <c r="BG42" s="244"/>
      <c r="BH42" s="244"/>
      <c r="BI42" s="244"/>
      <c r="BJ42" s="244"/>
      <c r="BK42" s="244"/>
      <c r="BL42" s="244"/>
      <c r="BM42" s="244"/>
      <c r="BN42" s="244"/>
      <c r="BO42" s="244"/>
      <c r="BP42" s="244"/>
      <c r="BQ42" s="244"/>
      <c r="BR42" s="244"/>
      <c r="BS42" s="244"/>
      <c r="BT42" s="244"/>
      <c r="BU42" s="244"/>
    </row>
    <row r="43" spans="1:73" ht="15.75" customHeight="1" outlineLevel="2">
      <c r="A43" s="132"/>
      <c r="B43" s="413"/>
      <c r="C43" s="24" t="s">
        <v>315</v>
      </c>
      <c r="D43" s="8"/>
      <c r="H43" s="148" t="s">
        <v>812</v>
      </c>
      <c r="I43" s="90">
        <v>-55000</v>
      </c>
      <c r="J43" s="244"/>
      <c r="K43" s="244"/>
      <c r="L43" s="244"/>
      <c r="M43" s="244"/>
      <c r="N43" s="244"/>
      <c r="O43" s="244"/>
      <c r="P43" s="244"/>
      <c r="Q43" s="244"/>
      <c r="R43" s="244"/>
      <c r="S43" s="244"/>
      <c r="T43" s="244"/>
      <c r="U43" s="244"/>
      <c r="V43" s="244"/>
      <c r="W43" s="244"/>
      <c r="X43" s="244">
        <v>-5000</v>
      </c>
      <c r="Y43" s="244"/>
      <c r="Z43" s="244"/>
      <c r="AA43" s="244"/>
      <c r="AB43" s="244"/>
      <c r="AC43" s="244">
        <v>-10000</v>
      </c>
      <c r="AD43" s="244"/>
      <c r="AE43" s="244"/>
      <c r="AF43" s="244"/>
      <c r="AG43" s="244"/>
      <c r="AH43" s="244"/>
      <c r="AI43" s="244">
        <v>-10000</v>
      </c>
      <c r="AJ43" s="244"/>
      <c r="AK43" s="244"/>
      <c r="AL43" s="244"/>
      <c r="AM43" s="244"/>
      <c r="AN43" s="244"/>
      <c r="AO43" s="244"/>
      <c r="AP43" s="244"/>
      <c r="AQ43" s="244">
        <v>-15000</v>
      </c>
      <c r="AR43" s="244"/>
      <c r="AS43" s="244"/>
      <c r="AT43" s="244"/>
      <c r="AU43" s="244"/>
      <c r="AV43" s="244"/>
      <c r="AW43" s="244"/>
      <c r="AX43" s="244"/>
      <c r="AY43" s="244"/>
      <c r="AZ43" s="244"/>
      <c r="BA43" s="244"/>
      <c r="BB43" s="244"/>
      <c r="BC43" s="244">
        <v>-5000</v>
      </c>
      <c r="BD43" s="244"/>
      <c r="BE43" s="244"/>
      <c r="BF43" s="244"/>
      <c r="BG43" s="244"/>
      <c r="BH43" s="244">
        <v>-5000</v>
      </c>
      <c r="BI43" s="244"/>
      <c r="BJ43" s="244"/>
      <c r="BK43" s="244"/>
      <c r="BL43" s="244">
        <v>-5000</v>
      </c>
      <c r="BM43" s="244"/>
      <c r="BN43" s="244"/>
      <c r="BO43" s="244"/>
      <c r="BP43" s="244"/>
      <c r="BQ43" s="244"/>
      <c r="BR43" s="244"/>
      <c r="BS43" s="244"/>
      <c r="BT43" s="244"/>
      <c r="BU43" s="244"/>
    </row>
    <row r="44" spans="1:73" ht="15.75" customHeight="1" outlineLevel="2">
      <c r="A44" s="132"/>
      <c r="B44" s="413"/>
      <c r="C44" s="24" t="s">
        <v>131</v>
      </c>
      <c r="D44" s="8"/>
      <c r="H44" s="132"/>
      <c r="J44" s="120">
        <v>0</v>
      </c>
      <c r="K44" s="120">
        <v>0</v>
      </c>
      <c r="L44" s="120">
        <v>-1225.7594020207616</v>
      </c>
      <c r="M44" s="120">
        <v>0</v>
      </c>
      <c r="N44" s="120">
        <v>0</v>
      </c>
      <c r="O44" s="120">
        <v>0</v>
      </c>
      <c r="P44" s="120">
        <v>0</v>
      </c>
      <c r="Q44" s="120">
        <v>0</v>
      </c>
      <c r="R44" s="120">
        <v>0</v>
      </c>
      <c r="S44" s="120">
        <v>0</v>
      </c>
      <c r="T44" s="120">
        <v>0</v>
      </c>
      <c r="U44" s="120">
        <v>0</v>
      </c>
      <c r="V44" s="120">
        <v>0</v>
      </c>
      <c r="W44" s="120">
        <v>0</v>
      </c>
      <c r="X44" s="120">
        <v>-5000</v>
      </c>
      <c r="Y44" s="120">
        <v>0</v>
      </c>
      <c r="Z44" s="120">
        <v>0</v>
      </c>
      <c r="AA44" s="120">
        <v>0</v>
      </c>
      <c r="AB44" s="120">
        <v>0</v>
      </c>
      <c r="AC44" s="120">
        <v>-10000</v>
      </c>
      <c r="AD44" s="120">
        <v>0</v>
      </c>
      <c r="AE44" s="120">
        <v>0</v>
      </c>
      <c r="AF44" s="120">
        <v>0</v>
      </c>
      <c r="AG44" s="120">
        <v>0</v>
      </c>
      <c r="AH44" s="120">
        <v>0</v>
      </c>
      <c r="AI44" s="120">
        <v>-10000</v>
      </c>
      <c r="AJ44" s="120">
        <v>0</v>
      </c>
      <c r="AK44" s="120">
        <v>0</v>
      </c>
      <c r="AL44" s="120">
        <v>0</v>
      </c>
      <c r="AM44" s="120">
        <v>0</v>
      </c>
      <c r="AN44" s="120">
        <v>0</v>
      </c>
      <c r="AO44" s="120">
        <v>0</v>
      </c>
      <c r="AP44" s="120">
        <v>0</v>
      </c>
      <c r="AQ44" s="120">
        <v>-15000</v>
      </c>
      <c r="AR44" s="120">
        <v>0</v>
      </c>
      <c r="AS44" s="120">
        <v>0</v>
      </c>
      <c r="AT44" s="120">
        <v>0</v>
      </c>
      <c r="AU44" s="120">
        <v>0</v>
      </c>
      <c r="AV44" s="120">
        <v>0</v>
      </c>
      <c r="AW44" s="120">
        <v>0</v>
      </c>
      <c r="AX44" s="120">
        <v>0</v>
      </c>
      <c r="AY44" s="120">
        <v>0</v>
      </c>
      <c r="AZ44" s="120">
        <v>0</v>
      </c>
      <c r="BA44" s="120">
        <v>0</v>
      </c>
      <c r="BB44" s="120">
        <v>0</v>
      </c>
      <c r="BC44" s="120">
        <v>-5000</v>
      </c>
      <c r="BD44" s="120">
        <v>0</v>
      </c>
      <c r="BE44" s="120">
        <v>0</v>
      </c>
      <c r="BF44" s="120">
        <v>0</v>
      </c>
      <c r="BG44" s="120">
        <v>0</v>
      </c>
      <c r="BH44" s="120">
        <v>-5000</v>
      </c>
      <c r="BI44" s="120">
        <v>0</v>
      </c>
      <c r="BJ44" s="120">
        <v>0</v>
      </c>
      <c r="BK44" s="120">
        <v>0</v>
      </c>
      <c r="BL44" s="120">
        <v>-5000</v>
      </c>
      <c r="BM44" s="120">
        <v>0</v>
      </c>
      <c r="BN44" s="120">
        <v>0</v>
      </c>
      <c r="BO44" s="120">
        <v>0</v>
      </c>
      <c r="BP44" s="120">
        <v>0</v>
      </c>
      <c r="BQ44" s="120">
        <v>0</v>
      </c>
      <c r="BR44" s="120">
        <v>0</v>
      </c>
      <c r="BS44" s="120">
        <v>0</v>
      </c>
      <c r="BT44" s="120">
        <v>0</v>
      </c>
      <c r="BU44" s="120">
        <v>0</v>
      </c>
    </row>
    <row r="45" spans="1:73" ht="15" customHeight="1" outlineLevel="2">
      <c r="A45" s="132"/>
      <c r="B45" s="413"/>
      <c r="C45" s="132"/>
      <c r="D45" s="132"/>
      <c r="E45" s="132"/>
      <c r="F45" s="132"/>
      <c r="G45" s="132"/>
      <c r="H45" s="132"/>
      <c r="I45" s="132"/>
      <c r="J45" s="100"/>
      <c r="K45" s="100"/>
      <c r="L45" s="100"/>
      <c r="M45" s="100"/>
      <c r="N45" s="100"/>
      <c r="O45" s="100"/>
      <c r="P45" s="100"/>
      <c r="Q45" s="100"/>
      <c r="R45" s="100"/>
      <c r="S45" s="100"/>
      <c r="T45" s="100"/>
      <c r="U45" s="100"/>
      <c r="V45" s="100"/>
      <c r="W45" s="100"/>
      <c r="X45" s="100"/>
      <c r="Y45" s="100"/>
      <c r="Z45" s="100"/>
      <c r="AA45" s="100"/>
      <c r="AB45" s="100"/>
      <c r="AC45" s="100"/>
      <c r="AD45" s="100"/>
      <c r="AE45" s="100"/>
      <c r="AF45" s="100"/>
      <c r="AG45" s="100"/>
      <c r="AH45" s="100"/>
      <c r="AI45" s="100"/>
      <c r="AJ45" s="100"/>
      <c r="AK45" s="100"/>
      <c r="AL45" s="100"/>
      <c r="AM45" s="100"/>
      <c r="AN45" s="100"/>
      <c r="AO45" s="100"/>
      <c r="AP45" s="100"/>
      <c r="AQ45" s="100"/>
      <c r="AR45" s="100"/>
      <c r="AS45" s="100"/>
      <c r="AT45" s="100"/>
      <c r="AU45" s="100"/>
      <c r="AV45" s="100"/>
      <c r="AW45" s="100"/>
      <c r="AX45" s="100"/>
      <c r="AY45" s="100"/>
      <c r="AZ45" s="100"/>
      <c r="BA45" s="100"/>
      <c r="BB45" s="100"/>
      <c r="BC45" s="100"/>
      <c r="BD45" s="100"/>
      <c r="BE45" s="100"/>
      <c r="BF45" s="100"/>
      <c r="BG45" s="100"/>
      <c r="BH45" s="100"/>
      <c r="BI45" s="100"/>
      <c r="BJ45" s="100"/>
      <c r="BK45" s="100"/>
      <c r="BL45" s="100"/>
      <c r="BM45" s="100"/>
      <c r="BN45" s="100"/>
      <c r="BO45" s="100"/>
      <c r="BP45" s="100"/>
      <c r="BQ45" s="100"/>
      <c r="BR45" s="100"/>
      <c r="BS45" s="100"/>
      <c r="BT45" s="100"/>
      <c r="BU45" s="100"/>
    </row>
    <row r="46" spans="1:73" ht="14.25" customHeight="1" outlineLevel="2">
      <c r="A46" s="132"/>
      <c r="B46" s="413"/>
      <c r="C46" s="24" t="s">
        <v>322</v>
      </c>
      <c r="D46" s="8"/>
      <c r="I46" s="21"/>
      <c r="J46" s="415">
        <v>0</v>
      </c>
      <c r="K46" s="415">
        <v>0</v>
      </c>
      <c r="L46" s="415">
        <v>-1225.7594020207616</v>
      </c>
      <c r="M46" s="415">
        <v>24666.427614297172</v>
      </c>
      <c r="N46" s="415">
        <v>32200.413820517206</v>
      </c>
      <c r="O46" s="415">
        <v>13924.846616227813</v>
      </c>
      <c r="P46" s="415">
        <v>22201.300393501748</v>
      </c>
      <c r="Q46" s="415">
        <v>34974.785227377353</v>
      </c>
      <c r="R46" s="415">
        <v>47174.203568462981</v>
      </c>
      <c r="S46" s="415">
        <v>55276.615687999329</v>
      </c>
      <c r="T46" s="415">
        <v>70087.862868319949</v>
      </c>
      <c r="U46" s="415">
        <v>89043.334952496836</v>
      </c>
      <c r="V46" s="415">
        <v>94582.393616890782</v>
      </c>
      <c r="W46" s="415">
        <v>109208.4651995293</v>
      </c>
      <c r="X46" s="415">
        <v>125409.68799345847</v>
      </c>
      <c r="Y46" s="415">
        <v>134906.17522679528</v>
      </c>
      <c r="Z46" s="415">
        <v>148574.57057164071</v>
      </c>
      <c r="AA46" s="415">
        <v>162880.5018928762</v>
      </c>
      <c r="AB46" s="415">
        <v>167736.17787103701</v>
      </c>
      <c r="AC46" s="415">
        <v>175883.91400399449</v>
      </c>
      <c r="AD46" s="415">
        <v>170315.8175472935</v>
      </c>
      <c r="AE46" s="415">
        <v>172800.58338293395</v>
      </c>
      <c r="AF46" s="415">
        <v>201072.12568311777</v>
      </c>
      <c r="AG46" s="415">
        <v>213988.22007469324</v>
      </c>
      <c r="AH46" s="415">
        <v>218861.49697765711</v>
      </c>
      <c r="AI46" s="415">
        <v>220529.16086121765</v>
      </c>
      <c r="AJ46" s="415">
        <v>232235.67175354328</v>
      </c>
      <c r="AK46" s="415">
        <v>231429.09279168132</v>
      </c>
      <c r="AL46" s="415">
        <v>244663.25501629183</v>
      </c>
      <c r="AM46" s="415">
        <v>257644.56903367047</v>
      </c>
      <c r="AN46" s="415">
        <v>256594.95372080881</v>
      </c>
      <c r="AO46" s="415">
        <v>272798.91211085627</v>
      </c>
      <c r="AP46" s="415">
        <v>287660.11363785469</v>
      </c>
      <c r="AQ46" s="415">
        <v>286782.81199838244</v>
      </c>
      <c r="AR46" s="415">
        <v>301769.27100539976</v>
      </c>
      <c r="AS46" s="415">
        <v>316133.86771206494</v>
      </c>
      <c r="AT46" s="415">
        <v>320586.67378002882</v>
      </c>
      <c r="AU46" s="415">
        <v>339546.2000366869</v>
      </c>
      <c r="AV46" s="415">
        <v>357348.76238487486</v>
      </c>
      <c r="AW46" s="415">
        <v>359030.84162919229</v>
      </c>
      <c r="AX46" s="415">
        <v>376113.51079842122</v>
      </c>
      <c r="AY46" s="415">
        <v>392378.08038541913</v>
      </c>
      <c r="AZ46" s="415">
        <v>396937.65894728876</v>
      </c>
      <c r="BA46" s="415">
        <v>415945.66768241732</v>
      </c>
      <c r="BB46" s="415">
        <v>434263.04804521479</v>
      </c>
      <c r="BC46" s="415">
        <v>434717.83112715062</v>
      </c>
      <c r="BD46" s="415">
        <v>458511.45919533656</v>
      </c>
      <c r="BE46" s="415">
        <v>483743.85842268582</v>
      </c>
      <c r="BF46" s="415">
        <v>491196.61981106456</v>
      </c>
      <c r="BG46" s="415">
        <v>514935.59528433369</v>
      </c>
      <c r="BH46" s="415">
        <v>534994.5872864041</v>
      </c>
      <c r="BI46" s="415">
        <v>544352.83161455183</v>
      </c>
      <c r="BJ46" s="415">
        <v>575075.31291238498</v>
      </c>
      <c r="BK46" s="415">
        <v>604967.23672495119</v>
      </c>
      <c r="BL46" s="415">
        <v>611783.07307320903</v>
      </c>
      <c r="BM46" s="415">
        <v>635741.64542956045</v>
      </c>
      <c r="BN46" s="415">
        <v>660242.58275375166</v>
      </c>
      <c r="BO46" s="415">
        <v>667035.4520802839</v>
      </c>
      <c r="BP46" s="415">
        <v>0</v>
      </c>
      <c r="BQ46" s="415">
        <v>0</v>
      </c>
      <c r="BR46" s="415">
        <v>0</v>
      </c>
      <c r="BS46" s="415">
        <v>0</v>
      </c>
      <c r="BT46" s="415">
        <v>0</v>
      </c>
      <c r="BU46" s="415">
        <v>0</v>
      </c>
    </row>
    <row r="47" spans="1:73" ht="7.5" customHeight="1" outlineLevel="2">
      <c r="A47" s="132"/>
      <c r="B47" s="413"/>
      <c r="C47" s="132"/>
      <c r="D47" s="132"/>
      <c r="E47" s="132"/>
      <c r="F47" s="132"/>
      <c r="G47" s="132"/>
      <c r="H47" s="132"/>
      <c r="I47" s="132"/>
      <c r="J47" s="100"/>
      <c r="K47" s="100"/>
      <c r="L47" s="100"/>
      <c r="M47" s="100"/>
      <c r="N47" s="100"/>
      <c r="O47" s="100"/>
      <c r="P47" s="100"/>
      <c r="Q47" s="100"/>
      <c r="R47" s="100"/>
      <c r="S47" s="100"/>
      <c r="T47" s="100"/>
      <c r="U47" s="100"/>
      <c r="V47" s="100"/>
      <c r="W47" s="100"/>
      <c r="X47" s="100"/>
      <c r="Y47" s="100"/>
      <c r="Z47" s="100"/>
      <c r="AA47" s="100"/>
      <c r="AB47" s="100"/>
      <c r="AC47" s="100"/>
      <c r="AD47" s="100"/>
      <c r="AE47" s="100"/>
      <c r="AF47" s="100"/>
      <c r="AG47" s="100"/>
      <c r="AH47" s="100"/>
      <c r="AI47" s="100"/>
      <c r="AJ47" s="100"/>
      <c r="AK47" s="100"/>
      <c r="AL47" s="100"/>
      <c r="AM47" s="100"/>
      <c r="AN47" s="100"/>
      <c r="AO47" s="100"/>
      <c r="AP47" s="100"/>
      <c r="AQ47" s="100"/>
      <c r="AR47" s="100"/>
      <c r="AS47" s="100"/>
      <c r="AT47" s="100"/>
      <c r="AU47" s="100"/>
      <c r="AV47" s="100"/>
      <c r="AW47" s="100"/>
      <c r="AX47" s="100"/>
      <c r="AY47" s="100"/>
      <c r="AZ47" s="100"/>
      <c r="BA47" s="100"/>
      <c r="BB47" s="100"/>
      <c r="BC47" s="100"/>
      <c r="BD47" s="100"/>
      <c r="BE47" s="100"/>
      <c r="BF47" s="100"/>
      <c r="BG47" s="100"/>
      <c r="BH47" s="100"/>
      <c r="BI47" s="100"/>
      <c r="BJ47" s="100"/>
      <c r="BK47" s="100"/>
      <c r="BL47" s="100"/>
      <c r="BM47" s="100"/>
      <c r="BN47" s="100"/>
      <c r="BO47" s="100"/>
      <c r="BP47" s="100"/>
      <c r="BQ47" s="100"/>
      <c r="BR47" s="100"/>
      <c r="BS47" s="100"/>
      <c r="BT47" s="100"/>
      <c r="BU47" s="100"/>
    </row>
    <row r="48" spans="1:73" ht="15.75" customHeight="1" outlineLevel="2">
      <c r="A48" s="132"/>
      <c r="B48" s="412" t="s">
        <v>205</v>
      </c>
      <c r="C48" s="414" t="s">
        <v>317</v>
      </c>
      <c r="D48" s="407"/>
      <c r="E48" s="132"/>
      <c r="F48" s="132"/>
      <c r="G48" s="132"/>
      <c r="H48" s="132"/>
      <c r="I48" s="132"/>
      <c r="J48" s="100"/>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c r="AN48" s="100"/>
      <c r="AO48" s="100"/>
      <c r="AP48" s="100"/>
      <c r="AQ48" s="100"/>
      <c r="AR48" s="100"/>
      <c r="AS48" s="100"/>
      <c r="AT48" s="100"/>
      <c r="AU48" s="100"/>
      <c r="AV48" s="100"/>
      <c r="AW48" s="100"/>
      <c r="AX48" s="100"/>
      <c r="AY48" s="100"/>
      <c r="AZ48" s="100"/>
      <c r="BA48" s="100"/>
      <c r="BB48" s="100"/>
      <c r="BC48" s="100"/>
      <c r="BD48" s="100"/>
      <c r="BE48" s="100"/>
      <c r="BF48" s="100"/>
      <c r="BG48" s="100"/>
      <c r="BH48" s="100"/>
      <c r="BI48" s="100"/>
      <c r="BJ48" s="100"/>
      <c r="BK48" s="100"/>
      <c r="BL48" s="100"/>
      <c r="BM48" s="100"/>
      <c r="BN48" s="100"/>
      <c r="BO48" s="100"/>
      <c r="BP48" s="100"/>
      <c r="BQ48" s="100"/>
      <c r="BR48" s="100"/>
      <c r="BS48" s="100"/>
      <c r="BT48" s="100"/>
      <c r="BU48" s="100"/>
    </row>
    <row r="49" spans="1:73" ht="15.75" customHeight="1" outlineLevel="2">
      <c r="A49" s="132"/>
      <c r="B49" s="413"/>
      <c r="C49" s="24" t="s">
        <v>145</v>
      </c>
      <c r="D49" s="92"/>
      <c r="E49" s="139"/>
      <c r="F49" s="139"/>
      <c r="G49" s="139"/>
      <c r="H49" s="139"/>
      <c r="J49" s="364">
        <v>0</v>
      </c>
      <c r="K49" s="364">
        <v>0</v>
      </c>
      <c r="L49" s="364">
        <v>0</v>
      </c>
      <c r="M49" s="364">
        <v>1225.7594020207616</v>
      </c>
      <c r="N49" s="364">
        <v>0</v>
      </c>
      <c r="O49" s="364">
        <v>0</v>
      </c>
      <c r="P49" s="364">
        <v>0</v>
      </c>
      <c r="Q49" s="364">
        <v>0</v>
      </c>
      <c r="R49" s="364">
        <v>0</v>
      </c>
      <c r="S49" s="364">
        <v>0</v>
      </c>
      <c r="T49" s="364">
        <v>0</v>
      </c>
      <c r="U49" s="364">
        <v>0</v>
      </c>
      <c r="V49" s="364">
        <v>0</v>
      </c>
      <c r="W49" s="364">
        <v>0</v>
      </c>
      <c r="X49" s="364">
        <v>0</v>
      </c>
      <c r="Y49" s="364">
        <v>0</v>
      </c>
      <c r="Z49" s="364">
        <v>0</v>
      </c>
      <c r="AA49" s="364">
        <v>0</v>
      </c>
      <c r="AB49" s="364">
        <v>0</v>
      </c>
      <c r="AC49" s="364">
        <v>0</v>
      </c>
      <c r="AD49" s="364">
        <v>0</v>
      </c>
      <c r="AE49" s="364">
        <v>0</v>
      </c>
      <c r="AF49" s="364">
        <v>0</v>
      </c>
      <c r="AG49" s="364">
        <v>0</v>
      </c>
      <c r="AH49" s="364">
        <v>0</v>
      </c>
      <c r="AI49" s="364">
        <v>0</v>
      </c>
      <c r="AJ49" s="364">
        <v>0</v>
      </c>
      <c r="AK49" s="364">
        <v>0</v>
      </c>
      <c r="AL49" s="364">
        <v>0</v>
      </c>
      <c r="AM49" s="364">
        <v>0</v>
      </c>
      <c r="AN49" s="364">
        <v>0</v>
      </c>
      <c r="AO49" s="364">
        <v>0</v>
      </c>
      <c r="AP49" s="364">
        <v>0</v>
      </c>
      <c r="AQ49" s="364">
        <v>0</v>
      </c>
      <c r="AR49" s="364">
        <v>0</v>
      </c>
      <c r="AS49" s="364">
        <v>0</v>
      </c>
      <c r="AT49" s="364">
        <v>0</v>
      </c>
      <c r="AU49" s="364">
        <v>0</v>
      </c>
      <c r="AV49" s="364">
        <v>0</v>
      </c>
      <c r="AW49" s="364">
        <v>0</v>
      </c>
      <c r="AX49" s="364">
        <v>0</v>
      </c>
      <c r="AY49" s="364">
        <v>0</v>
      </c>
      <c r="AZ49" s="364">
        <v>0</v>
      </c>
      <c r="BA49" s="364">
        <v>0</v>
      </c>
      <c r="BB49" s="364">
        <v>0</v>
      </c>
      <c r="BC49" s="364">
        <v>0</v>
      </c>
      <c r="BD49" s="364">
        <v>0</v>
      </c>
      <c r="BE49" s="364">
        <v>0</v>
      </c>
      <c r="BF49" s="364">
        <v>0</v>
      </c>
      <c r="BG49" s="364">
        <v>0</v>
      </c>
      <c r="BH49" s="364">
        <v>0</v>
      </c>
      <c r="BI49" s="364">
        <v>0</v>
      </c>
      <c r="BJ49" s="364">
        <v>0</v>
      </c>
      <c r="BK49" s="364">
        <v>0</v>
      </c>
      <c r="BL49" s="364">
        <v>0</v>
      </c>
      <c r="BM49" s="364">
        <v>0</v>
      </c>
      <c r="BN49" s="364">
        <v>0</v>
      </c>
      <c r="BO49" s="364">
        <v>0</v>
      </c>
      <c r="BP49" s="364">
        <v>0</v>
      </c>
      <c r="BQ49" s="364">
        <v>0</v>
      </c>
      <c r="BR49" s="364">
        <v>0</v>
      </c>
      <c r="BS49" s="364">
        <v>0</v>
      </c>
      <c r="BT49" s="364">
        <v>0</v>
      </c>
      <c r="BU49" s="364">
        <v>0</v>
      </c>
    </row>
    <row r="50" spans="1:73" ht="15.75" customHeight="1" outlineLevel="2">
      <c r="A50" s="132"/>
      <c r="B50" s="413"/>
      <c r="C50" s="382" t="s">
        <v>149</v>
      </c>
      <c r="D50" s="92"/>
      <c r="E50" s="139"/>
      <c r="F50" s="139"/>
      <c r="G50" s="139"/>
      <c r="I50" s="90">
        <v>1225.7594020207616</v>
      </c>
      <c r="J50" s="364">
        <v>0</v>
      </c>
      <c r="K50" s="364">
        <v>0</v>
      </c>
      <c r="L50" s="364">
        <v>1225.7594020207616</v>
      </c>
      <c r="M50" s="364">
        <v>0</v>
      </c>
      <c r="N50" s="364">
        <v>0</v>
      </c>
      <c r="O50" s="364">
        <v>0</v>
      </c>
      <c r="P50" s="364">
        <v>0</v>
      </c>
      <c r="Q50" s="364">
        <v>0</v>
      </c>
      <c r="R50" s="364">
        <v>0</v>
      </c>
      <c r="S50" s="364">
        <v>0</v>
      </c>
      <c r="T50" s="364">
        <v>0</v>
      </c>
      <c r="U50" s="364">
        <v>0</v>
      </c>
      <c r="V50" s="364">
        <v>0</v>
      </c>
      <c r="W50" s="364">
        <v>0</v>
      </c>
      <c r="X50" s="364">
        <v>0</v>
      </c>
      <c r="Y50" s="364">
        <v>0</v>
      </c>
      <c r="Z50" s="364">
        <v>0</v>
      </c>
      <c r="AA50" s="364">
        <v>0</v>
      </c>
      <c r="AB50" s="364">
        <v>0</v>
      </c>
      <c r="AC50" s="364">
        <v>0</v>
      </c>
      <c r="AD50" s="364">
        <v>0</v>
      </c>
      <c r="AE50" s="364">
        <v>0</v>
      </c>
      <c r="AF50" s="364">
        <v>0</v>
      </c>
      <c r="AG50" s="364">
        <v>0</v>
      </c>
      <c r="AH50" s="364">
        <v>0</v>
      </c>
      <c r="AI50" s="364">
        <v>0</v>
      </c>
      <c r="AJ50" s="364">
        <v>0</v>
      </c>
      <c r="AK50" s="364">
        <v>0</v>
      </c>
      <c r="AL50" s="364">
        <v>0</v>
      </c>
      <c r="AM50" s="364">
        <v>0</v>
      </c>
      <c r="AN50" s="364">
        <v>0</v>
      </c>
      <c r="AO50" s="364">
        <v>0</v>
      </c>
      <c r="AP50" s="364">
        <v>0</v>
      </c>
      <c r="AQ50" s="364">
        <v>0</v>
      </c>
      <c r="AR50" s="364">
        <v>0</v>
      </c>
      <c r="AS50" s="364">
        <v>0</v>
      </c>
      <c r="AT50" s="364">
        <v>0</v>
      </c>
      <c r="AU50" s="364">
        <v>0</v>
      </c>
      <c r="AV50" s="364">
        <v>0</v>
      </c>
      <c r="AW50" s="364">
        <v>0</v>
      </c>
      <c r="AX50" s="364">
        <v>0</v>
      </c>
      <c r="AY50" s="364">
        <v>0</v>
      </c>
      <c r="AZ50" s="364">
        <v>0</v>
      </c>
      <c r="BA50" s="364">
        <v>0</v>
      </c>
      <c r="BB50" s="364">
        <v>0</v>
      </c>
      <c r="BC50" s="364">
        <v>0</v>
      </c>
      <c r="BD50" s="364">
        <v>0</v>
      </c>
      <c r="BE50" s="364">
        <v>0</v>
      </c>
      <c r="BF50" s="364">
        <v>0</v>
      </c>
      <c r="BG50" s="364">
        <v>0</v>
      </c>
      <c r="BH50" s="364">
        <v>0</v>
      </c>
      <c r="BI50" s="364">
        <v>0</v>
      </c>
      <c r="BJ50" s="364">
        <v>0</v>
      </c>
      <c r="BK50" s="364">
        <v>0</v>
      </c>
      <c r="BL50" s="364">
        <v>0</v>
      </c>
      <c r="BM50" s="364">
        <v>0</v>
      </c>
      <c r="BN50" s="364">
        <v>0</v>
      </c>
      <c r="BO50" s="364">
        <v>0</v>
      </c>
      <c r="BP50" s="364">
        <v>0</v>
      </c>
      <c r="BQ50" s="364">
        <v>0</v>
      </c>
      <c r="BR50" s="364">
        <v>0</v>
      </c>
      <c r="BS50" s="364">
        <v>0</v>
      </c>
      <c r="BT50" s="364">
        <v>0</v>
      </c>
      <c r="BU50" s="364">
        <v>0</v>
      </c>
    </row>
    <row r="51" spans="1:73" ht="15.75" customHeight="1" outlineLevel="2">
      <c r="A51" s="132"/>
      <c r="B51" s="413"/>
      <c r="C51" s="382" t="s">
        <v>323</v>
      </c>
      <c r="D51" s="92"/>
      <c r="H51" s="218" t="s">
        <v>443</v>
      </c>
      <c r="I51" s="90">
        <v>-1225.7594020207616</v>
      </c>
      <c r="J51" s="364">
        <v>0</v>
      </c>
      <c r="K51" s="364">
        <v>0</v>
      </c>
      <c r="L51" s="364">
        <v>0</v>
      </c>
      <c r="M51" s="364">
        <v>-1225.7594020207616</v>
      </c>
      <c r="N51" s="364">
        <v>0</v>
      </c>
      <c r="O51" s="364">
        <v>0</v>
      </c>
      <c r="P51" s="364">
        <v>0</v>
      </c>
      <c r="Q51" s="364">
        <v>0</v>
      </c>
      <c r="R51" s="364">
        <v>0</v>
      </c>
      <c r="S51" s="364">
        <v>0</v>
      </c>
      <c r="T51" s="364">
        <v>0</v>
      </c>
      <c r="U51" s="364">
        <v>0</v>
      </c>
      <c r="V51" s="364">
        <v>0</v>
      </c>
      <c r="W51" s="364">
        <v>0</v>
      </c>
      <c r="X51" s="364">
        <v>0</v>
      </c>
      <c r="Y51" s="364">
        <v>0</v>
      </c>
      <c r="Z51" s="364">
        <v>0</v>
      </c>
      <c r="AA51" s="364">
        <v>0</v>
      </c>
      <c r="AB51" s="364">
        <v>0</v>
      </c>
      <c r="AC51" s="364">
        <v>0</v>
      </c>
      <c r="AD51" s="364">
        <v>0</v>
      </c>
      <c r="AE51" s="364">
        <v>0</v>
      </c>
      <c r="AF51" s="364">
        <v>0</v>
      </c>
      <c r="AG51" s="364">
        <v>0</v>
      </c>
      <c r="AH51" s="364">
        <v>0</v>
      </c>
      <c r="AI51" s="364">
        <v>0</v>
      </c>
      <c r="AJ51" s="364">
        <v>0</v>
      </c>
      <c r="AK51" s="364">
        <v>0</v>
      </c>
      <c r="AL51" s="364">
        <v>0</v>
      </c>
      <c r="AM51" s="364">
        <v>0</v>
      </c>
      <c r="AN51" s="364">
        <v>0</v>
      </c>
      <c r="AO51" s="364">
        <v>0</v>
      </c>
      <c r="AP51" s="364">
        <v>0</v>
      </c>
      <c r="AQ51" s="364">
        <v>0</v>
      </c>
      <c r="AR51" s="364">
        <v>0</v>
      </c>
      <c r="AS51" s="364">
        <v>0</v>
      </c>
      <c r="AT51" s="364">
        <v>0</v>
      </c>
      <c r="AU51" s="364">
        <v>0</v>
      </c>
      <c r="AV51" s="364">
        <v>0</v>
      </c>
      <c r="AW51" s="364">
        <v>0</v>
      </c>
      <c r="AX51" s="364">
        <v>0</v>
      </c>
      <c r="AY51" s="364">
        <v>0</v>
      </c>
      <c r="AZ51" s="364">
        <v>0</v>
      </c>
      <c r="BA51" s="364">
        <v>0</v>
      </c>
      <c r="BB51" s="364">
        <v>0</v>
      </c>
      <c r="BC51" s="364">
        <v>0</v>
      </c>
      <c r="BD51" s="364">
        <v>0</v>
      </c>
      <c r="BE51" s="364">
        <v>0</v>
      </c>
      <c r="BF51" s="364">
        <v>0</v>
      </c>
      <c r="BG51" s="364">
        <v>0</v>
      </c>
      <c r="BH51" s="364">
        <v>0</v>
      </c>
      <c r="BI51" s="364">
        <v>0</v>
      </c>
      <c r="BJ51" s="364">
        <v>0</v>
      </c>
      <c r="BK51" s="364">
        <v>0</v>
      </c>
      <c r="BL51" s="364">
        <v>0</v>
      </c>
      <c r="BM51" s="364">
        <v>0</v>
      </c>
      <c r="BN51" s="364">
        <v>0</v>
      </c>
      <c r="BO51" s="364">
        <v>0</v>
      </c>
      <c r="BP51" s="364">
        <v>0</v>
      </c>
      <c r="BQ51" s="364">
        <v>0</v>
      </c>
      <c r="BR51" s="364">
        <v>0</v>
      </c>
      <c r="BS51" s="364">
        <v>0</v>
      </c>
      <c r="BT51" s="364">
        <v>0</v>
      </c>
      <c r="BU51" s="364">
        <v>0</v>
      </c>
    </row>
    <row r="52" spans="1:73" ht="15.75" customHeight="1" outlineLevel="2" thickBot="1">
      <c r="A52" s="132"/>
      <c r="B52" s="413"/>
      <c r="C52" s="24" t="s">
        <v>154</v>
      </c>
      <c r="D52" s="92"/>
      <c r="H52" s="89">
        <v>1225.7594020207616</v>
      </c>
      <c r="I52" s="21"/>
      <c r="J52" s="408">
        <v>0</v>
      </c>
      <c r="K52" s="408">
        <v>0</v>
      </c>
      <c r="L52" s="408">
        <v>1225.7594020207616</v>
      </c>
      <c r="M52" s="408">
        <v>0</v>
      </c>
      <c r="N52" s="408">
        <v>0</v>
      </c>
      <c r="O52" s="408">
        <v>0</v>
      </c>
      <c r="P52" s="408">
        <v>0</v>
      </c>
      <c r="Q52" s="408">
        <v>0</v>
      </c>
      <c r="R52" s="408">
        <v>0</v>
      </c>
      <c r="S52" s="408">
        <v>0</v>
      </c>
      <c r="T52" s="408">
        <v>0</v>
      </c>
      <c r="U52" s="408">
        <v>0</v>
      </c>
      <c r="V52" s="408">
        <v>0</v>
      </c>
      <c r="W52" s="408">
        <v>0</v>
      </c>
      <c r="X52" s="408">
        <v>0</v>
      </c>
      <c r="Y52" s="408">
        <v>0</v>
      </c>
      <c r="Z52" s="408">
        <v>0</v>
      </c>
      <c r="AA52" s="408">
        <v>0</v>
      </c>
      <c r="AB52" s="408">
        <v>0</v>
      </c>
      <c r="AC52" s="408">
        <v>0</v>
      </c>
      <c r="AD52" s="408">
        <v>0</v>
      </c>
      <c r="AE52" s="408">
        <v>0</v>
      </c>
      <c r="AF52" s="408">
        <v>0</v>
      </c>
      <c r="AG52" s="408">
        <v>0</v>
      </c>
      <c r="AH52" s="408">
        <v>0</v>
      </c>
      <c r="AI52" s="408">
        <v>0</v>
      </c>
      <c r="AJ52" s="408">
        <v>0</v>
      </c>
      <c r="AK52" s="408">
        <v>0</v>
      </c>
      <c r="AL52" s="408">
        <v>0</v>
      </c>
      <c r="AM52" s="408">
        <v>0</v>
      </c>
      <c r="AN52" s="408">
        <v>0</v>
      </c>
      <c r="AO52" s="408">
        <v>0</v>
      </c>
      <c r="AP52" s="408">
        <v>0</v>
      </c>
      <c r="AQ52" s="408">
        <v>0</v>
      </c>
      <c r="AR52" s="408">
        <v>0</v>
      </c>
      <c r="AS52" s="408">
        <v>0</v>
      </c>
      <c r="AT52" s="408">
        <v>0</v>
      </c>
      <c r="AU52" s="408">
        <v>0</v>
      </c>
      <c r="AV52" s="408">
        <v>0</v>
      </c>
      <c r="AW52" s="408">
        <v>0</v>
      </c>
      <c r="AX52" s="408">
        <v>0</v>
      </c>
      <c r="AY52" s="408">
        <v>0</v>
      </c>
      <c r="AZ52" s="408">
        <v>0</v>
      </c>
      <c r="BA52" s="408">
        <v>0</v>
      </c>
      <c r="BB52" s="408">
        <v>0</v>
      </c>
      <c r="BC52" s="408">
        <v>0</v>
      </c>
      <c r="BD52" s="408">
        <v>0</v>
      </c>
      <c r="BE52" s="408">
        <v>0</v>
      </c>
      <c r="BF52" s="408">
        <v>0</v>
      </c>
      <c r="BG52" s="408">
        <v>0</v>
      </c>
      <c r="BH52" s="408">
        <v>0</v>
      </c>
      <c r="BI52" s="408">
        <v>0</v>
      </c>
      <c r="BJ52" s="408">
        <v>0</v>
      </c>
      <c r="BK52" s="408">
        <v>0</v>
      </c>
      <c r="BL52" s="408">
        <v>0</v>
      </c>
      <c r="BM52" s="408">
        <v>0</v>
      </c>
      <c r="BN52" s="408">
        <v>0</v>
      </c>
      <c r="BO52" s="408">
        <v>0</v>
      </c>
      <c r="BP52" s="408">
        <v>0</v>
      </c>
      <c r="BQ52" s="408">
        <v>0</v>
      </c>
      <c r="BR52" s="408">
        <v>0</v>
      </c>
      <c r="BS52" s="408">
        <v>0</v>
      </c>
      <c r="BT52" s="408">
        <v>0</v>
      </c>
      <c r="BU52" s="408">
        <v>0</v>
      </c>
    </row>
    <row r="53" spans="1:73" ht="15.75" customHeight="1" outlineLevel="2" thickTop="1">
      <c r="A53" s="132"/>
      <c r="B53" s="190"/>
      <c r="C53" s="41" t="s">
        <v>210</v>
      </c>
      <c r="D53" s="92"/>
      <c r="E53" s="155">
        <v>30000</v>
      </c>
      <c r="F53" s="98"/>
      <c r="G53" s="121"/>
      <c r="J53" s="364">
        <v>30000</v>
      </c>
      <c r="K53" s="364">
        <v>30000</v>
      </c>
      <c r="L53" s="364">
        <v>30000</v>
      </c>
      <c r="M53" s="364">
        <v>28774.240597979238</v>
      </c>
      <c r="N53" s="364">
        <v>30000</v>
      </c>
      <c r="O53" s="364">
        <v>30000</v>
      </c>
      <c r="P53" s="364">
        <v>30000</v>
      </c>
      <c r="Q53" s="364">
        <v>30000</v>
      </c>
      <c r="R53" s="364">
        <v>30000</v>
      </c>
      <c r="S53" s="364">
        <v>30000</v>
      </c>
      <c r="T53" s="364">
        <v>30000</v>
      </c>
      <c r="U53" s="364">
        <v>30000</v>
      </c>
      <c r="V53" s="364">
        <v>30000</v>
      </c>
      <c r="W53" s="364">
        <v>30000</v>
      </c>
      <c r="X53" s="364">
        <v>30000</v>
      </c>
      <c r="Y53" s="364">
        <v>30000</v>
      </c>
      <c r="Z53" s="364">
        <v>30000</v>
      </c>
      <c r="AA53" s="364">
        <v>30000</v>
      </c>
      <c r="AB53" s="364">
        <v>30000</v>
      </c>
      <c r="AC53" s="364">
        <v>30000</v>
      </c>
      <c r="AD53" s="364">
        <v>30000</v>
      </c>
      <c r="AE53" s="364">
        <v>30000</v>
      </c>
      <c r="AF53" s="364">
        <v>30000</v>
      </c>
      <c r="AG53" s="364">
        <v>30000</v>
      </c>
      <c r="AH53" s="364">
        <v>30000</v>
      </c>
      <c r="AI53" s="364">
        <v>30000</v>
      </c>
      <c r="AJ53" s="364">
        <v>30000</v>
      </c>
      <c r="AK53" s="364">
        <v>30000</v>
      </c>
      <c r="AL53" s="364">
        <v>30000</v>
      </c>
      <c r="AM53" s="364">
        <v>30000</v>
      </c>
      <c r="AN53" s="364">
        <v>30000</v>
      </c>
      <c r="AO53" s="364">
        <v>30000</v>
      </c>
      <c r="AP53" s="364">
        <v>30000</v>
      </c>
      <c r="AQ53" s="364">
        <v>30000</v>
      </c>
      <c r="AR53" s="364">
        <v>30000</v>
      </c>
      <c r="AS53" s="364">
        <v>30000</v>
      </c>
      <c r="AT53" s="364">
        <v>30000</v>
      </c>
      <c r="AU53" s="364">
        <v>30000</v>
      </c>
      <c r="AV53" s="364">
        <v>30000</v>
      </c>
      <c r="AW53" s="364">
        <v>30000</v>
      </c>
      <c r="AX53" s="364">
        <v>30000</v>
      </c>
      <c r="AY53" s="364">
        <v>30000</v>
      </c>
      <c r="AZ53" s="364">
        <v>30000</v>
      </c>
      <c r="BA53" s="364">
        <v>30000</v>
      </c>
      <c r="BB53" s="364">
        <v>30000</v>
      </c>
      <c r="BC53" s="364">
        <v>30000</v>
      </c>
      <c r="BD53" s="364">
        <v>30000</v>
      </c>
      <c r="BE53" s="364">
        <v>30000</v>
      </c>
      <c r="BF53" s="364">
        <v>30000</v>
      </c>
      <c r="BG53" s="364">
        <v>30000</v>
      </c>
      <c r="BH53" s="364">
        <v>30000</v>
      </c>
      <c r="BI53" s="364">
        <v>30000</v>
      </c>
      <c r="BJ53" s="364">
        <v>30000</v>
      </c>
      <c r="BK53" s="364">
        <v>30000</v>
      </c>
      <c r="BL53" s="364">
        <v>30000</v>
      </c>
      <c r="BM53" s="364">
        <v>30000</v>
      </c>
      <c r="BN53" s="364">
        <v>30000</v>
      </c>
      <c r="BO53" s="364">
        <v>30000</v>
      </c>
      <c r="BP53" s="364">
        <v>0</v>
      </c>
      <c r="BQ53" s="364">
        <v>0</v>
      </c>
      <c r="BR53" s="364">
        <v>0</v>
      </c>
      <c r="BS53" s="364">
        <v>0</v>
      </c>
      <c r="BT53" s="364">
        <v>0</v>
      </c>
      <c r="BU53" s="364">
        <v>0</v>
      </c>
    </row>
    <row r="54" spans="1:73" ht="15.75" customHeight="1" outlineLevel="2">
      <c r="A54" s="132"/>
      <c r="B54" s="190"/>
      <c r="C54" s="123" t="s">
        <v>344</v>
      </c>
      <c r="D54" s="92"/>
      <c r="E54" s="410">
        <v>1.0833333333333334E-2</v>
      </c>
      <c r="F54" s="8" t="s">
        <v>339</v>
      </c>
      <c r="G54" s="121"/>
      <c r="I54" s="90">
        <v>13.279060188558251</v>
      </c>
      <c r="J54" s="364">
        <v>0</v>
      </c>
      <c r="K54" s="364">
        <v>0</v>
      </c>
      <c r="L54" s="364">
        <v>0</v>
      </c>
      <c r="M54" s="364">
        <v>13.279060188558251</v>
      </c>
      <c r="N54" s="364">
        <v>0</v>
      </c>
      <c r="O54" s="364">
        <v>0</v>
      </c>
      <c r="P54" s="364">
        <v>0</v>
      </c>
      <c r="Q54" s="364">
        <v>0</v>
      </c>
      <c r="R54" s="364">
        <v>0</v>
      </c>
      <c r="S54" s="364">
        <v>0</v>
      </c>
      <c r="T54" s="364">
        <v>0</v>
      </c>
      <c r="U54" s="364">
        <v>0</v>
      </c>
      <c r="V54" s="364">
        <v>0</v>
      </c>
      <c r="W54" s="364">
        <v>0</v>
      </c>
      <c r="X54" s="364">
        <v>0</v>
      </c>
      <c r="Y54" s="364">
        <v>0</v>
      </c>
      <c r="Z54" s="364">
        <v>0</v>
      </c>
      <c r="AA54" s="364">
        <v>0</v>
      </c>
      <c r="AB54" s="364">
        <v>0</v>
      </c>
      <c r="AC54" s="364">
        <v>0</v>
      </c>
      <c r="AD54" s="364">
        <v>0</v>
      </c>
      <c r="AE54" s="364">
        <v>0</v>
      </c>
      <c r="AF54" s="364">
        <v>0</v>
      </c>
      <c r="AG54" s="364">
        <v>0</v>
      </c>
      <c r="AH54" s="364">
        <v>0</v>
      </c>
      <c r="AI54" s="364">
        <v>0</v>
      </c>
      <c r="AJ54" s="364">
        <v>0</v>
      </c>
      <c r="AK54" s="364">
        <v>0</v>
      </c>
      <c r="AL54" s="364">
        <v>0</v>
      </c>
      <c r="AM54" s="364">
        <v>0</v>
      </c>
      <c r="AN54" s="364">
        <v>0</v>
      </c>
      <c r="AO54" s="364">
        <v>0</v>
      </c>
      <c r="AP54" s="364">
        <v>0</v>
      </c>
      <c r="AQ54" s="364">
        <v>0</v>
      </c>
      <c r="AR54" s="364">
        <v>0</v>
      </c>
      <c r="AS54" s="364">
        <v>0</v>
      </c>
      <c r="AT54" s="364">
        <v>0</v>
      </c>
      <c r="AU54" s="364">
        <v>0</v>
      </c>
      <c r="AV54" s="364">
        <v>0</v>
      </c>
      <c r="AW54" s="364">
        <v>0</v>
      </c>
      <c r="AX54" s="364">
        <v>0</v>
      </c>
      <c r="AY54" s="364">
        <v>0</v>
      </c>
      <c r="AZ54" s="364">
        <v>0</v>
      </c>
      <c r="BA54" s="364">
        <v>0</v>
      </c>
      <c r="BB54" s="364">
        <v>0</v>
      </c>
      <c r="BC54" s="364">
        <v>0</v>
      </c>
      <c r="BD54" s="364">
        <v>0</v>
      </c>
      <c r="BE54" s="364">
        <v>0</v>
      </c>
      <c r="BF54" s="364">
        <v>0</v>
      </c>
      <c r="BG54" s="364">
        <v>0</v>
      </c>
      <c r="BH54" s="364">
        <v>0</v>
      </c>
      <c r="BI54" s="364">
        <v>0</v>
      </c>
      <c r="BJ54" s="364">
        <v>0</v>
      </c>
      <c r="BK54" s="364">
        <v>0</v>
      </c>
      <c r="BL54" s="364">
        <v>0</v>
      </c>
      <c r="BM54" s="364">
        <v>0</v>
      </c>
      <c r="BN54" s="364">
        <v>0</v>
      </c>
      <c r="BO54" s="364">
        <v>0</v>
      </c>
      <c r="BP54" s="364">
        <v>0</v>
      </c>
      <c r="BQ54" s="364">
        <v>0</v>
      </c>
      <c r="BR54" s="364">
        <v>0</v>
      </c>
      <c r="BS54" s="364">
        <v>0</v>
      </c>
      <c r="BT54" s="364">
        <v>0</v>
      </c>
      <c r="BU54" s="364">
        <v>0</v>
      </c>
    </row>
    <row r="55" spans="1:73" ht="15.75" customHeight="1" outlineLevel="2">
      <c r="A55" s="132"/>
      <c r="B55" s="190"/>
      <c r="C55" s="37"/>
      <c r="D55" s="324"/>
      <c r="E55" s="241"/>
      <c r="F55" s="241"/>
      <c r="G55" s="409"/>
      <c r="H55" s="132"/>
      <c r="I55" s="132"/>
      <c r="J55" s="100"/>
      <c r="K55" s="100"/>
      <c r="L55" s="100"/>
      <c r="M55" s="100"/>
      <c r="N55" s="100"/>
      <c r="O55" s="100"/>
      <c r="P55" s="100"/>
      <c r="Q55" s="100"/>
      <c r="R55" s="100"/>
      <c r="S55" s="100"/>
      <c r="T55" s="100"/>
      <c r="U55" s="100"/>
      <c r="V55" s="100"/>
      <c r="W55" s="100"/>
      <c r="X55" s="100"/>
      <c r="Y55" s="100"/>
      <c r="Z55" s="100"/>
      <c r="AA55" s="100"/>
      <c r="AB55" s="100"/>
      <c r="AC55" s="100"/>
      <c r="AD55" s="100"/>
      <c r="AE55" s="100"/>
      <c r="AF55" s="100"/>
      <c r="AG55" s="100"/>
      <c r="AH55" s="100"/>
      <c r="AI55" s="100"/>
      <c r="AJ55" s="100"/>
      <c r="AK55" s="100"/>
      <c r="AL55" s="100"/>
      <c r="AM55" s="100"/>
      <c r="AN55" s="100"/>
      <c r="AO55" s="100"/>
      <c r="AP55" s="100"/>
      <c r="AQ55" s="100"/>
      <c r="AR55" s="100"/>
      <c r="AS55" s="100"/>
      <c r="AT55" s="100"/>
      <c r="AU55" s="100"/>
      <c r="AV55" s="100"/>
      <c r="AW55" s="100"/>
      <c r="AX55" s="100"/>
      <c r="AY55" s="100"/>
      <c r="AZ55" s="100"/>
      <c r="BA55" s="100"/>
      <c r="BB55" s="100"/>
      <c r="BC55" s="100"/>
      <c r="BD55" s="100"/>
      <c r="BE55" s="100"/>
      <c r="BF55" s="100"/>
      <c r="BG55" s="100"/>
      <c r="BH55" s="100"/>
      <c r="BI55" s="100"/>
      <c r="BJ55" s="100"/>
      <c r="BK55" s="100"/>
      <c r="BL55" s="100"/>
      <c r="BM55" s="100"/>
      <c r="BN55" s="100"/>
      <c r="BO55" s="100"/>
      <c r="BP55" s="100"/>
      <c r="BQ55" s="100"/>
      <c r="BR55" s="100"/>
      <c r="BS55" s="100"/>
      <c r="BT55" s="100"/>
      <c r="BU55" s="100"/>
    </row>
    <row r="56" spans="1:73" ht="21" customHeight="1" outlineLevel="1">
      <c r="A56" s="132"/>
      <c r="B56" s="190"/>
      <c r="C56" s="142" t="s">
        <v>461</v>
      </c>
      <c r="D56" s="132"/>
      <c r="E56" s="132"/>
      <c r="F56" s="132"/>
      <c r="G56" s="132"/>
      <c r="H56" s="132"/>
      <c r="I56" s="132"/>
      <c r="J56" s="100"/>
      <c r="K56" s="100"/>
      <c r="L56" s="100"/>
      <c r="M56" s="100"/>
      <c r="N56" s="100"/>
      <c r="O56" s="100"/>
      <c r="P56" s="100"/>
      <c r="Q56" s="100"/>
      <c r="R56" s="100"/>
      <c r="S56" s="100"/>
      <c r="T56" s="100"/>
      <c r="U56" s="100"/>
      <c r="V56" s="100"/>
      <c r="W56" s="100"/>
      <c r="X56" s="100"/>
      <c r="Y56" s="100"/>
      <c r="Z56" s="100"/>
      <c r="AA56" s="100"/>
      <c r="AB56" s="100"/>
      <c r="AC56" s="100"/>
      <c r="AD56" s="100"/>
      <c r="AE56" s="100"/>
      <c r="AF56" s="100"/>
      <c r="AG56" s="100"/>
      <c r="AH56" s="100"/>
      <c r="AI56" s="100"/>
      <c r="AJ56" s="100"/>
      <c r="AK56" s="100"/>
      <c r="AL56" s="100"/>
      <c r="AM56" s="100"/>
      <c r="AN56" s="100"/>
      <c r="AO56" s="100"/>
      <c r="AP56" s="100"/>
      <c r="AQ56" s="100"/>
      <c r="AR56" s="100"/>
      <c r="AS56" s="100"/>
      <c r="AT56" s="100"/>
      <c r="AU56" s="100"/>
      <c r="AV56" s="100"/>
      <c r="AW56" s="100"/>
      <c r="AX56" s="100"/>
      <c r="AY56" s="100"/>
      <c r="AZ56" s="100"/>
      <c r="BA56" s="100"/>
      <c r="BB56" s="100"/>
      <c r="BC56" s="100"/>
      <c r="BD56" s="100"/>
      <c r="BE56" s="100"/>
      <c r="BF56" s="100"/>
      <c r="BG56" s="100"/>
      <c r="BH56" s="100"/>
      <c r="BI56" s="100"/>
      <c r="BJ56" s="100"/>
      <c r="BK56" s="100"/>
      <c r="BL56" s="100"/>
      <c r="BM56" s="100"/>
      <c r="BN56" s="100"/>
      <c r="BO56" s="100"/>
      <c r="BP56" s="100"/>
      <c r="BQ56" s="100"/>
      <c r="BR56" s="100"/>
      <c r="BS56" s="100"/>
      <c r="BT56" s="100"/>
      <c r="BU56" s="100"/>
    </row>
    <row r="57" spans="1:73" ht="17.25" customHeight="1" outlineLevel="2">
      <c r="A57" s="132"/>
      <c r="B57" s="190"/>
      <c r="C57" s="146" t="s">
        <v>343</v>
      </c>
      <c r="D57" s="145"/>
      <c r="E57" s="145"/>
      <c r="F57" s="145"/>
      <c r="G57" s="145"/>
      <c r="H57" s="145"/>
      <c r="I57" s="131"/>
      <c r="J57" s="393">
        <v>0</v>
      </c>
      <c r="K57" s="393">
        <v>0</v>
      </c>
      <c r="L57" s="393">
        <v>0</v>
      </c>
      <c r="M57" s="393">
        <v>23440.66821227641</v>
      </c>
      <c r="N57" s="393">
        <v>32200.413820517206</v>
      </c>
      <c r="O57" s="393">
        <v>13924.846616227813</v>
      </c>
      <c r="P57" s="393">
        <v>22201.300393501748</v>
      </c>
      <c r="Q57" s="393">
        <v>34974.785227377353</v>
      </c>
      <c r="R57" s="393">
        <v>47174.203568462981</v>
      </c>
      <c r="S57" s="393">
        <v>55276.615687999329</v>
      </c>
      <c r="T57" s="393">
        <v>70087.862868319949</v>
      </c>
      <c r="U57" s="393">
        <v>89043.334952496836</v>
      </c>
      <c r="V57" s="393">
        <v>94582.393616890782</v>
      </c>
      <c r="W57" s="393">
        <v>109208.4651995293</v>
      </c>
      <c r="X57" s="393">
        <v>125409.68799345847</v>
      </c>
      <c r="Y57" s="393">
        <v>134906.17522679528</v>
      </c>
      <c r="Z57" s="393">
        <v>148574.57057164071</v>
      </c>
      <c r="AA57" s="393">
        <v>162880.5018928762</v>
      </c>
      <c r="AB57" s="393">
        <v>167736.17787103701</v>
      </c>
      <c r="AC57" s="393">
        <v>175883.91400399449</v>
      </c>
      <c r="AD57" s="393">
        <v>170315.8175472935</v>
      </c>
      <c r="AE57" s="393">
        <v>172800.58338293395</v>
      </c>
      <c r="AF57" s="393">
        <v>201072.12568311777</v>
      </c>
      <c r="AG57" s="393">
        <v>213988.22007469324</v>
      </c>
      <c r="AH57" s="393">
        <v>218861.49697765711</v>
      </c>
      <c r="AI57" s="393">
        <v>220529.16086121765</v>
      </c>
      <c r="AJ57" s="393">
        <v>232235.67175354328</v>
      </c>
      <c r="AK57" s="393">
        <v>231429.09279168132</v>
      </c>
      <c r="AL57" s="393">
        <v>244663.25501629183</v>
      </c>
      <c r="AM57" s="393">
        <v>257644.56903367047</v>
      </c>
      <c r="AN57" s="393">
        <v>256594.95372080881</v>
      </c>
      <c r="AO57" s="393">
        <v>272798.91211085627</v>
      </c>
      <c r="AP57" s="393">
        <v>287660.11363785469</v>
      </c>
      <c r="AQ57" s="393">
        <v>286782.81199838244</v>
      </c>
      <c r="AR57" s="393">
        <v>301769.27100539976</v>
      </c>
      <c r="AS57" s="393">
        <v>316133.86771206494</v>
      </c>
      <c r="AT57" s="393">
        <v>320586.67378002882</v>
      </c>
      <c r="AU57" s="393">
        <v>339546.2000366869</v>
      </c>
      <c r="AV57" s="393">
        <v>357348.76238487486</v>
      </c>
      <c r="AW57" s="393">
        <v>359030.84162919229</v>
      </c>
      <c r="AX57" s="393">
        <v>376113.51079842122</v>
      </c>
      <c r="AY57" s="393">
        <v>392378.08038541913</v>
      </c>
      <c r="AZ57" s="393">
        <v>396937.65894728876</v>
      </c>
      <c r="BA57" s="393">
        <v>415945.66768241732</v>
      </c>
      <c r="BB57" s="393">
        <v>434263.04804521479</v>
      </c>
      <c r="BC57" s="393">
        <v>434717.83112715062</v>
      </c>
      <c r="BD57" s="393">
        <v>458511.45919533656</v>
      </c>
      <c r="BE57" s="393">
        <v>483743.85842268582</v>
      </c>
      <c r="BF57" s="393">
        <v>491196.61981106456</v>
      </c>
      <c r="BG57" s="393">
        <v>514935.59528433369</v>
      </c>
      <c r="BH57" s="393">
        <v>534994.5872864041</v>
      </c>
      <c r="BI57" s="393">
        <v>544352.83161455183</v>
      </c>
      <c r="BJ57" s="393">
        <v>575075.31291238498</v>
      </c>
      <c r="BK57" s="393">
        <v>604967.23672495119</v>
      </c>
      <c r="BL57" s="393">
        <v>611783.07307320903</v>
      </c>
      <c r="BM57" s="393">
        <v>635741.64542956045</v>
      </c>
      <c r="BN57" s="393">
        <v>660242.58275375166</v>
      </c>
      <c r="BO57" s="393">
        <v>667035.4520802839</v>
      </c>
      <c r="BP57" s="393">
        <v>0</v>
      </c>
      <c r="BQ57" s="393">
        <v>0</v>
      </c>
      <c r="BR57" s="393">
        <v>0</v>
      </c>
      <c r="BS57" s="393">
        <v>0</v>
      </c>
      <c r="BT57" s="393">
        <v>0</v>
      </c>
      <c r="BU57" s="393">
        <v>0</v>
      </c>
    </row>
    <row r="58" spans="1:73" s="199" customFormat="1" ht="17.25" customHeight="1" outlineLevel="2">
      <c r="A58" s="132"/>
      <c r="B58" s="190"/>
      <c r="C58" s="226" t="s">
        <v>459</v>
      </c>
      <c r="D58" s="226"/>
      <c r="E58" s="132"/>
      <c r="F58" s="132"/>
      <c r="G58" s="132"/>
      <c r="H58" s="226"/>
      <c r="I58" s="90">
        <v>-7360</v>
      </c>
      <c r="J58" s="244"/>
      <c r="K58" s="244"/>
      <c r="L58" s="244"/>
      <c r="M58" s="244"/>
      <c r="N58" s="244">
        <v>-1000</v>
      </c>
      <c r="O58" s="244"/>
      <c r="P58" s="244"/>
      <c r="Q58" s="244"/>
      <c r="R58" s="244"/>
      <c r="S58" s="244"/>
      <c r="T58" s="244"/>
      <c r="U58" s="244"/>
      <c r="V58" s="244"/>
      <c r="W58" s="244"/>
      <c r="X58" s="244"/>
      <c r="Y58" s="244"/>
      <c r="Z58" s="244"/>
      <c r="AA58" s="244"/>
      <c r="AB58" s="244"/>
      <c r="AC58" s="244">
        <v>-230</v>
      </c>
      <c r="AD58" s="244"/>
      <c r="AE58" s="244"/>
      <c r="AF58" s="244"/>
      <c r="AG58" s="244"/>
      <c r="AH58" s="244"/>
      <c r="AI58" s="244"/>
      <c r="AJ58" s="244"/>
      <c r="AK58" s="244"/>
      <c r="AL58" s="244"/>
      <c r="AM58" s="244"/>
      <c r="AN58" s="244"/>
      <c r="AO58" s="244"/>
      <c r="AP58" s="244"/>
      <c r="AQ58" s="244"/>
      <c r="AR58" s="244">
        <v>-1630</v>
      </c>
      <c r="AS58" s="244"/>
      <c r="AT58" s="244"/>
      <c r="AU58" s="244"/>
      <c r="AV58" s="244"/>
      <c r="AW58" s="244"/>
      <c r="AX58" s="244"/>
      <c r="AY58" s="244"/>
      <c r="AZ58" s="244"/>
      <c r="BA58" s="244"/>
      <c r="BB58" s="244"/>
      <c r="BC58" s="244"/>
      <c r="BD58" s="244"/>
      <c r="BE58" s="244"/>
      <c r="BF58" s="244">
        <v>-4500</v>
      </c>
      <c r="BG58" s="244"/>
      <c r="BH58" s="244"/>
      <c r="BI58" s="244"/>
      <c r="BJ58" s="244"/>
      <c r="BK58" s="244"/>
      <c r="BL58" s="244"/>
      <c r="BM58" s="244"/>
      <c r="BN58" s="244"/>
      <c r="BO58" s="244"/>
      <c r="BP58" s="244"/>
      <c r="BQ58" s="244"/>
      <c r="BR58" s="244"/>
      <c r="BS58" s="244"/>
      <c r="BT58" s="244"/>
      <c r="BU58" s="244"/>
    </row>
    <row r="59" spans="1:73" s="199" customFormat="1" ht="17.25" customHeight="1" outlineLevel="2">
      <c r="A59" s="132"/>
      <c r="B59" s="190"/>
      <c r="C59" s="146" t="s">
        <v>462</v>
      </c>
      <c r="D59" s="145"/>
      <c r="E59" s="145"/>
      <c r="F59" s="145"/>
      <c r="G59" s="145"/>
      <c r="H59" s="145"/>
      <c r="I59" s="238">
        <v>15000</v>
      </c>
      <c r="J59" s="393">
        <v>0</v>
      </c>
      <c r="K59" s="393">
        <v>0</v>
      </c>
      <c r="L59" s="393">
        <v>0</v>
      </c>
      <c r="M59" s="393">
        <v>23440.66821227641</v>
      </c>
      <c r="N59" s="393">
        <v>31200.413820517206</v>
      </c>
      <c r="O59" s="393">
        <v>13924.846616227813</v>
      </c>
      <c r="P59" s="393">
        <v>22201.300393501748</v>
      </c>
      <c r="Q59" s="393">
        <v>34974.785227377353</v>
      </c>
      <c r="R59" s="393">
        <v>47174.203568462981</v>
      </c>
      <c r="S59" s="393">
        <v>55276.615687999329</v>
      </c>
      <c r="T59" s="393">
        <v>70087.862868319949</v>
      </c>
      <c r="U59" s="393">
        <v>89043.334952496836</v>
      </c>
      <c r="V59" s="393">
        <v>94582.393616890782</v>
      </c>
      <c r="W59" s="393">
        <v>109208.4651995293</v>
      </c>
      <c r="X59" s="393">
        <v>125409.68799345847</v>
      </c>
      <c r="Y59" s="393">
        <v>134906.17522679528</v>
      </c>
      <c r="Z59" s="393">
        <v>148574.57057164071</v>
      </c>
      <c r="AA59" s="393">
        <v>162880.5018928762</v>
      </c>
      <c r="AB59" s="393">
        <v>167736.17787103701</v>
      </c>
      <c r="AC59" s="393">
        <v>175653.91400399449</v>
      </c>
      <c r="AD59" s="393">
        <v>170315.8175472935</v>
      </c>
      <c r="AE59" s="393">
        <v>172800.58338293395</v>
      </c>
      <c r="AF59" s="393">
        <v>201072.12568311777</v>
      </c>
      <c r="AG59" s="393">
        <v>213988.22007469324</v>
      </c>
      <c r="AH59" s="393">
        <v>218861.49697765711</v>
      </c>
      <c r="AI59" s="393">
        <v>220529.16086121765</v>
      </c>
      <c r="AJ59" s="393">
        <v>232235.67175354328</v>
      </c>
      <c r="AK59" s="393">
        <v>231429.09279168132</v>
      </c>
      <c r="AL59" s="393">
        <v>244663.25501629183</v>
      </c>
      <c r="AM59" s="393">
        <v>257644.56903367047</v>
      </c>
      <c r="AN59" s="393">
        <v>256594.95372080881</v>
      </c>
      <c r="AO59" s="393">
        <v>272798.91211085627</v>
      </c>
      <c r="AP59" s="393">
        <v>287660.11363785469</v>
      </c>
      <c r="AQ59" s="393">
        <v>286782.81199838244</v>
      </c>
      <c r="AR59" s="393">
        <v>300139.27100539976</v>
      </c>
      <c r="AS59" s="393">
        <v>316133.86771206494</v>
      </c>
      <c r="AT59" s="393">
        <v>320586.67378002882</v>
      </c>
      <c r="AU59" s="393">
        <v>339546.2000366869</v>
      </c>
      <c r="AV59" s="393">
        <v>357348.76238487486</v>
      </c>
      <c r="AW59" s="393">
        <v>359030.84162919229</v>
      </c>
      <c r="AX59" s="393">
        <v>376113.51079842122</v>
      </c>
      <c r="AY59" s="393">
        <v>392378.08038541913</v>
      </c>
      <c r="AZ59" s="393">
        <v>396937.65894728876</v>
      </c>
      <c r="BA59" s="393">
        <v>415945.66768241732</v>
      </c>
      <c r="BB59" s="393">
        <v>434263.04804521479</v>
      </c>
      <c r="BC59" s="393">
        <v>434717.83112715062</v>
      </c>
      <c r="BD59" s="393">
        <v>458511.45919533656</v>
      </c>
      <c r="BE59" s="393">
        <v>483743.85842268582</v>
      </c>
      <c r="BF59" s="393">
        <v>486696.61981106456</v>
      </c>
      <c r="BG59" s="393">
        <v>514935.59528433369</v>
      </c>
      <c r="BH59" s="393">
        <v>534994.5872864041</v>
      </c>
      <c r="BI59" s="393">
        <v>544352.83161455183</v>
      </c>
      <c r="BJ59" s="393">
        <v>575075.31291238498</v>
      </c>
      <c r="BK59" s="393">
        <v>604967.23672495119</v>
      </c>
      <c r="BL59" s="393">
        <v>611783.07307320903</v>
      </c>
      <c r="BM59" s="393">
        <v>635741.64542956045</v>
      </c>
      <c r="BN59" s="393">
        <v>660242.58275375166</v>
      </c>
      <c r="BO59" s="393">
        <v>667035.4520802839</v>
      </c>
      <c r="BP59" s="393">
        <v>0</v>
      </c>
      <c r="BQ59" s="393">
        <v>0</v>
      </c>
      <c r="BR59" s="393">
        <v>0</v>
      </c>
      <c r="BS59" s="393">
        <v>0</v>
      </c>
      <c r="BT59" s="393">
        <v>0</v>
      </c>
      <c r="BU59" s="393">
        <v>0</v>
      </c>
    </row>
    <row r="60" spans="1:73" ht="17.25" customHeight="1" outlineLevel="2">
      <c r="A60" s="132"/>
      <c r="B60" s="190"/>
      <c r="C60" s="24" t="s">
        <v>321</v>
      </c>
      <c r="H60" s="199"/>
      <c r="I60" s="48">
        <v>0</v>
      </c>
      <c r="J60" s="22">
        <v>0</v>
      </c>
      <c r="K60" s="22">
        <v>0</v>
      </c>
      <c r="L60" s="22">
        <v>0</v>
      </c>
      <c r="M60" s="22">
        <v>0</v>
      </c>
      <c r="N60" s="22">
        <v>0</v>
      </c>
      <c r="O60" s="22">
        <v>0</v>
      </c>
      <c r="P60" s="22">
        <v>0</v>
      </c>
      <c r="Q60" s="22">
        <v>0</v>
      </c>
      <c r="R60" s="22">
        <v>0</v>
      </c>
      <c r="S60" s="22">
        <v>0</v>
      </c>
      <c r="T60" s="22">
        <v>0</v>
      </c>
      <c r="U60" s="22">
        <v>0</v>
      </c>
      <c r="V60" s="22">
        <v>0</v>
      </c>
      <c r="W60" s="22">
        <v>0</v>
      </c>
      <c r="X60" s="22">
        <v>0</v>
      </c>
      <c r="Y60" s="22">
        <v>0</v>
      </c>
      <c r="Z60" s="22">
        <v>0</v>
      </c>
      <c r="AA60" s="22">
        <v>0</v>
      </c>
      <c r="AB60" s="22">
        <v>0</v>
      </c>
      <c r="AC60" s="22">
        <v>0</v>
      </c>
      <c r="AD60" s="22">
        <v>0</v>
      </c>
      <c r="AE60" s="22">
        <v>0</v>
      </c>
      <c r="AF60" s="22">
        <v>0</v>
      </c>
      <c r="AG60" s="22">
        <v>0</v>
      </c>
      <c r="AH60" s="22">
        <v>0</v>
      </c>
      <c r="AI60" s="22">
        <v>0</v>
      </c>
      <c r="AJ60" s="22">
        <v>0</v>
      </c>
      <c r="AK60" s="22">
        <v>0</v>
      </c>
      <c r="AL60" s="22">
        <v>0</v>
      </c>
      <c r="AM60" s="22">
        <v>0</v>
      </c>
      <c r="AN60" s="22">
        <v>0</v>
      </c>
      <c r="AO60" s="22">
        <v>0</v>
      </c>
      <c r="AP60" s="22">
        <v>0</v>
      </c>
      <c r="AQ60" s="22">
        <v>0</v>
      </c>
      <c r="AR60" s="22">
        <v>0</v>
      </c>
      <c r="AS60" s="22">
        <v>0</v>
      </c>
      <c r="AT60" s="22">
        <v>0</v>
      </c>
      <c r="AU60" s="22">
        <v>0</v>
      </c>
      <c r="AV60" s="22">
        <v>0</v>
      </c>
      <c r="AW60" s="22">
        <v>0</v>
      </c>
      <c r="AX60" s="22">
        <v>0</v>
      </c>
      <c r="AY60" s="22">
        <v>0</v>
      </c>
      <c r="AZ60" s="22">
        <v>0</v>
      </c>
      <c r="BA60" s="22">
        <v>0</v>
      </c>
      <c r="BB60" s="22">
        <v>0</v>
      </c>
      <c r="BC60" s="22">
        <v>0</v>
      </c>
      <c r="BD60" s="22">
        <v>0</v>
      </c>
      <c r="BE60" s="22">
        <v>0</v>
      </c>
      <c r="BF60" s="22">
        <v>0</v>
      </c>
      <c r="BG60" s="22">
        <v>0</v>
      </c>
      <c r="BH60" s="22">
        <v>0</v>
      </c>
      <c r="BI60" s="22">
        <v>0</v>
      </c>
      <c r="BJ60" s="22">
        <v>0</v>
      </c>
      <c r="BK60" s="22">
        <v>0</v>
      </c>
      <c r="BL60" s="22">
        <v>0</v>
      </c>
      <c r="BM60" s="22">
        <v>0</v>
      </c>
      <c r="BN60" s="22">
        <v>0</v>
      </c>
      <c r="BO60" s="22">
        <v>0</v>
      </c>
      <c r="BP60" s="22">
        <v>0</v>
      </c>
      <c r="BQ60" s="22">
        <v>0</v>
      </c>
      <c r="BR60" s="22">
        <v>0</v>
      </c>
      <c r="BS60" s="22">
        <v>0</v>
      </c>
      <c r="BT60" s="22">
        <v>0</v>
      </c>
      <c r="BU60" s="22">
        <v>0</v>
      </c>
    </row>
    <row r="61" spans="1:73" ht="15.75" customHeight="1">
      <c r="A61" s="132"/>
      <c r="B61" s="132"/>
      <c r="C61" s="132"/>
      <c r="D61" s="132"/>
      <c r="E61" s="132"/>
      <c r="F61" s="132"/>
      <c r="G61" s="132"/>
      <c r="H61" s="132"/>
      <c r="I61" s="132"/>
      <c r="J61" s="132"/>
      <c r="K61" s="132"/>
      <c r="L61" s="132"/>
      <c r="M61" s="132"/>
      <c r="N61" s="132"/>
      <c r="O61" s="132"/>
      <c r="P61" s="132"/>
      <c r="Q61" s="132"/>
      <c r="R61" s="132"/>
      <c r="S61" s="132"/>
      <c r="T61" s="132"/>
      <c r="U61" s="132"/>
      <c r="V61" s="132"/>
      <c r="W61" s="100"/>
      <c r="X61" s="132"/>
      <c r="Y61" s="132"/>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row>
    <row r="62" spans="1:73" ht="27.75" customHeight="1" thickBot="1">
      <c r="A62" s="333"/>
      <c r="B62" s="333"/>
      <c r="C62" s="333" t="s">
        <v>211</v>
      </c>
      <c r="D62" s="391" t="s">
        <v>809</v>
      </c>
      <c r="E62" s="333"/>
      <c r="F62" s="333"/>
      <c r="G62" s="333"/>
      <c r="H62" s="333"/>
      <c r="I62" s="333"/>
      <c r="J62" s="333"/>
      <c r="K62" s="333"/>
      <c r="L62" s="333"/>
      <c r="M62" s="333"/>
      <c r="N62" s="333"/>
      <c r="O62" s="333"/>
      <c r="P62" s="333"/>
      <c r="Q62" s="333"/>
      <c r="R62" s="333"/>
      <c r="S62" s="333"/>
      <c r="T62" s="333"/>
      <c r="U62" s="333"/>
      <c r="V62" s="333"/>
      <c r="W62" s="333"/>
      <c r="X62" s="333"/>
      <c r="Y62" s="333"/>
      <c r="Z62" s="333"/>
      <c r="AA62" s="333"/>
      <c r="AB62" s="333"/>
      <c r="AC62" s="333"/>
      <c r="AD62" s="333"/>
      <c r="AE62" s="333"/>
      <c r="AF62" s="333"/>
      <c r="AG62" s="333"/>
      <c r="AH62" s="333"/>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333"/>
      <c r="BI62" s="333"/>
      <c r="BJ62" s="333"/>
      <c r="BK62" s="333"/>
      <c r="BL62" s="333"/>
      <c r="BM62" s="333"/>
      <c r="BN62" s="333"/>
      <c r="BO62" s="333"/>
      <c r="BP62" s="333"/>
      <c r="BQ62" s="333"/>
      <c r="BR62" s="333"/>
      <c r="BS62" s="333"/>
      <c r="BT62" s="333"/>
      <c r="BU62" s="333"/>
    </row>
    <row r="63" spans="1:73" ht="24" customHeight="1" outlineLevel="1">
      <c r="A63" s="132"/>
      <c r="B63" s="142" t="s">
        <v>197</v>
      </c>
      <c r="C63" s="142" t="s">
        <v>283</v>
      </c>
      <c r="D63" s="297"/>
      <c r="E63" s="132"/>
      <c r="F63" s="132"/>
      <c r="G63" s="132"/>
      <c r="H63" s="132"/>
      <c r="I63" s="132"/>
      <c r="J63" s="132"/>
      <c r="K63" s="132"/>
      <c r="L63" s="132"/>
      <c r="M63" s="132"/>
      <c r="N63" s="132"/>
      <c r="O63" s="132"/>
      <c r="P63" s="132"/>
      <c r="Q63" s="132"/>
      <c r="R63" s="132"/>
      <c r="S63" s="132"/>
      <c r="T63" s="132"/>
      <c r="U63" s="132"/>
      <c r="V63" s="132"/>
      <c r="W63" s="132"/>
      <c r="X63" s="132"/>
      <c r="Y63" s="132"/>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row>
    <row r="64" spans="1:73" ht="15.75" customHeight="1" outlineLevel="2">
      <c r="A64" s="132"/>
      <c r="B64" s="132"/>
      <c r="C64" s="24" t="s">
        <v>145</v>
      </c>
      <c r="D64" s="92"/>
      <c r="F64" s="199"/>
      <c r="G64" s="199"/>
      <c r="J64" s="365">
        <v>75000</v>
      </c>
      <c r="K64" s="365">
        <v>85000</v>
      </c>
      <c r="L64" s="365">
        <v>85000</v>
      </c>
      <c r="M64" s="365">
        <v>85000</v>
      </c>
      <c r="N64" s="365">
        <v>85000</v>
      </c>
      <c r="O64" s="365">
        <v>108500</v>
      </c>
      <c r="P64" s="365">
        <v>108500</v>
      </c>
      <c r="Q64" s="365">
        <v>108500</v>
      </c>
      <c r="R64" s="365">
        <v>108500</v>
      </c>
      <c r="S64" s="365">
        <v>108500</v>
      </c>
      <c r="T64" s="365">
        <v>108500</v>
      </c>
      <c r="U64" s="365">
        <v>108500</v>
      </c>
      <c r="V64" s="365">
        <v>108500</v>
      </c>
      <c r="W64" s="365">
        <v>108500</v>
      </c>
      <c r="X64" s="365">
        <v>108500</v>
      </c>
      <c r="Y64" s="365">
        <v>108500</v>
      </c>
      <c r="Z64" s="365">
        <v>108500</v>
      </c>
      <c r="AA64" s="365">
        <v>108500</v>
      </c>
      <c r="AB64" s="365">
        <v>108500</v>
      </c>
      <c r="AC64" s="365">
        <v>108500</v>
      </c>
      <c r="AD64" s="365">
        <v>108500</v>
      </c>
      <c r="AE64" s="365">
        <v>108500</v>
      </c>
      <c r="AF64" s="365">
        <v>108500</v>
      </c>
      <c r="AG64" s="365">
        <v>108500</v>
      </c>
      <c r="AH64" s="365">
        <v>108500</v>
      </c>
      <c r="AI64" s="365">
        <v>108500</v>
      </c>
      <c r="AJ64" s="365">
        <v>108500</v>
      </c>
      <c r="AK64" s="365">
        <v>108500</v>
      </c>
      <c r="AL64" s="365">
        <v>108500</v>
      </c>
      <c r="AM64" s="365">
        <v>108500</v>
      </c>
      <c r="AN64" s="365">
        <v>108500</v>
      </c>
      <c r="AO64" s="365">
        <v>108500</v>
      </c>
      <c r="AP64" s="365">
        <v>108500</v>
      </c>
      <c r="AQ64" s="365">
        <v>108500</v>
      </c>
      <c r="AR64" s="365">
        <v>108500</v>
      </c>
      <c r="AS64" s="365">
        <v>108500</v>
      </c>
      <c r="AT64" s="365">
        <v>108500</v>
      </c>
      <c r="AU64" s="365">
        <v>108500</v>
      </c>
      <c r="AV64" s="365">
        <v>108500</v>
      </c>
      <c r="AW64" s="365">
        <v>108500</v>
      </c>
      <c r="AX64" s="365">
        <v>108500</v>
      </c>
      <c r="AY64" s="365">
        <v>108500</v>
      </c>
      <c r="AZ64" s="365">
        <v>108500</v>
      </c>
      <c r="BA64" s="365">
        <v>108500</v>
      </c>
      <c r="BB64" s="365">
        <v>108500</v>
      </c>
      <c r="BC64" s="365">
        <v>108500</v>
      </c>
      <c r="BD64" s="365">
        <v>108500</v>
      </c>
      <c r="BE64" s="365">
        <v>108500</v>
      </c>
      <c r="BF64" s="365">
        <v>108500</v>
      </c>
      <c r="BG64" s="365">
        <v>108500</v>
      </c>
      <c r="BH64" s="365">
        <v>108500</v>
      </c>
      <c r="BI64" s="365">
        <v>108500</v>
      </c>
      <c r="BJ64" s="365">
        <v>108500</v>
      </c>
      <c r="BK64" s="365">
        <v>108500</v>
      </c>
      <c r="BL64" s="365">
        <v>108500</v>
      </c>
      <c r="BM64" s="365">
        <v>108500</v>
      </c>
      <c r="BN64" s="365">
        <v>108500</v>
      </c>
      <c r="BO64" s="365">
        <v>108500</v>
      </c>
      <c r="BP64" s="365">
        <v>0</v>
      </c>
      <c r="BQ64" s="365">
        <v>0</v>
      </c>
      <c r="BR64" s="365">
        <v>0</v>
      </c>
      <c r="BS64" s="365">
        <v>0</v>
      </c>
      <c r="BT64" s="365">
        <v>0</v>
      </c>
      <c r="BU64" s="365">
        <v>0</v>
      </c>
    </row>
    <row r="65" spans="1:73" ht="15.75" customHeight="1" outlineLevel="2">
      <c r="A65" s="132"/>
      <c r="B65" s="132"/>
      <c r="C65" s="41" t="s">
        <v>146</v>
      </c>
      <c r="D65" s="92"/>
      <c r="F65" s="199"/>
      <c r="G65" s="199"/>
      <c r="I65" s="90">
        <v>33500</v>
      </c>
      <c r="J65" s="364">
        <v>10000</v>
      </c>
      <c r="K65" s="364">
        <v>0</v>
      </c>
      <c r="L65" s="364">
        <v>0</v>
      </c>
      <c r="M65" s="364">
        <v>0</v>
      </c>
      <c r="N65" s="364">
        <v>23500</v>
      </c>
      <c r="O65" s="364">
        <v>0</v>
      </c>
      <c r="P65" s="364">
        <v>0</v>
      </c>
      <c r="Q65" s="364">
        <v>0</v>
      </c>
      <c r="R65" s="364">
        <v>0</v>
      </c>
      <c r="S65" s="364">
        <v>0</v>
      </c>
      <c r="T65" s="364">
        <v>0</v>
      </c>
      <c r="U65" s="364">
        <v>0</v>
      </c>
      <c r="V65" s="364">
        <v>0</v>
      </c>
      <c r="W65" s="364">
        <v>0</v>
      </c>
      <c r="X65" s="364">
        <v>0</v>
      </c>
      <c r="Y65" s="364">
        <v>0</v>
      </c>
      <c r="Z65" s="364">
        <v>0</v>
      </c>
      <c r="AA65" s="364">
        <v>0</v>
      </c>
      <c r="AB65" s="364">
        <v>0</v>
      </c>
      <c r="AC65" s="364">
        <v>0</v>
      </c>
      <c r="AD65" s="364">
        <v>0</v>
      </c>
      <c r="AE65" s="364">
        <v>0</v>
      </c>
      <c r="AF65" s="364">
        <v>0</v>
      </c>
      <c r="AG65" s="364">
        <v>0</v>
      </c>
      <c r="AH65" s="364">
        <v>0</v>
      </c>
      <c r="AI65" s="364">
        <v>0</v>
      </c>
      <c r="AJ65" s="364">
        <v>0</v>
      </c>
      <c r="AK65" s="364">
        <v>0</v>
      </c>
      <c r="AL65" s="364">
        <v>0</v>
      </c>
      <c r="AM65" s="364">
        <v>0</v>
      </c>
      <c r="AN65" s="364">
        <v>0</v>
      </c>
      <c r="AO65" s="364">
        <v>0</v>
      </c>
      <c r="AP65" s="364">
        <v>0</v>
      </c>
      <c r="AQ65" s="364">
        <v>0</v>
      </c>
      <c r="AR65" s="364">
        <v>0</v>
      </c>
      <c r="AS65" s="364">
        <v>0</v>
      </c>
      <c r="AT65" s="364">
        <v>0</v>
      </c>
      <c r="AU65" s="364">
        <v>0</v>
      </c>
      <c r="AV65" s="364">
        <v>0</v>
      </c>
      <c r="AW65" s="364">
        <v>0</v>
      </c>
      <c r="AX65" s="364">
        <v>0</v>
      </c>
      <c r="AY65" s="364">
        <v>0</v>
      </c>
      <c r="AZ65" s="364">
        <v>0</v>
      </c>
      <c r="BA65" s="364">
        <v>0</v>
      </c>
      <c r="BB65" s="364">
        <v>0</v>
      </c>
      <c r="BC65" s="364">
        <v>0</v>
      </c>
      <c r="BD65" s="364">
        <v>0</v>
      </c>
      <c r="BE65" s="364">
        <v>0</v>
      </c>
      <c r="BF65" s="364">
        <v>0</v>
      </c>
      <c r="BG65" s="364">
        <v>0</v>
      </c>
      <c r="BH65" s="364">
        <v>0</v>
      </c>
      <c r="BI65" s="364">
        <v>0</v>
      </c>
      <c r="BJ65" s="364">
        <v>0</v>
      </c>
      <c r="BK65" s="364">
        <v>0</v>
      </c>
      <c r="BL65" s="364">
        <v>0</v>
      </c>
      <c r="BM65" s="364">
        <v>0</v>
      </c>
      <c r="BN65" s="364">
        <v>0</v>
      </c>
      <c r="BO65" s="364">
        <v>0</v>
      </c>
      <c r="BP65" s="364">
        <v>0</v>
      </c>
      <c r="BQ65" s="364">
        <v>0</v>
      </c>
      <c r="BR65" s="364">
        <v>0</v>
      </c>
      <c r="BS65" s="364">
        <v>0</v>
      </c>
      <c r="BT65" s="364">
        <v>0</v>
      </c>
      <c r="BU65" s="364">
        <v>0</v>
      </c>
    </row>
    <row r="66" spans="1:73" ht="15.75" customHeight="1" outlineLevel="2" thickBot="1">
      <c r="A66" s="132"/>
      <c r="B66" s="132"/>
      <c r="C66" s="24" t="s">
        <v>154</v>
      </c>
      <c r="D66" s="92"/>
      <c r="I66" s="238">
        <v>75000</v>
      </c>
      <c r="J66" s="358">
        <v>85000</v>
      </c>
      <c r="K66" s="358">
        <v>85000</v>
      </c>
      <c r="L66" s="358">
        <v>85000</v>
      </c>
      <c r="M66" s="358">
        <v>85000</v>
      </c>
      <c r="N66" s="358">
        <v>108500</v>
      </c>
      <c r="O66" s="358">
        <v>108500</v>
      </c>
      <c r="P66" s="358">
        <v>108500</v>
      </c>
      <c r="Q66" s="358">
        <v>108500</v>
      </c>
      <c r="R66" s="358">
        <v>108500</v>
      </c>
      <c r="S66" s="358">
        <v>108500</v>
      </c>
      <c r="T66" s="358">
        <v>108500</v>
      </c>
      <c r="U66" s="358">
        <v>108500</v>
      </c>
      <c r="V66" s="358">
        <v>108500</v>
      </c>
      <c r="W66" s="358">
        <v>108500</v>
      </c>
      <c r="X66" s="358">
        <v>108500</v>
      </c>
      <c r="Y66" s="358">
        <v>108500</v>
      </c>
      <c r="Z66" s="358">
        <v>108500</v>
      </c>
      <c r="AA66" s="358">
        <v>108500</v>
      </c>
      <c r="AB66" s="358">
        <v>108500</v>
      </c>
      <c r="AC66" s="358">
        <v>108500</v>
      </c>
      <c r="AD66" s="358">
        <v>108500</v>
      </c>
      <c r="AE66" s="358">
        <v>108500</v>
      </c>
      <c r="AF66" s="358">
        <v>108500</v>
      </c>
      <c r="AG66" s="358">
        <v>108500</v>
      </c>
      <c r="AH66" s="358">
        <v>108500</v>
      </c>
      <c r="AI66" s="358">
        <v>108500</v>
      </c>
      <c r="AJ66" s="358">
        <v>108500</v>
      </c>
      <c r="AK66" s="358">
        <v>108500</v>
      </c>
      <c r="AL66" s="358">
        <v>108500</v>
      </c>
      <c r="AM66" s="358">
        <v>108500</v>
      </c>
      <c r="AN66" s="358">
        <v>108500</v>
      </c>
      <c r="AO66" s="358">
        <v>108500</v>
      </c>
      <c r="AP66" s="358">
        <v>108500</v>
      </c>
      <c r="AQ66" s="358">
        <v>108500</v>
      </c>
      <c r="AR66" s="358">
        <v>108500</v>
      </c>
      <c r="AS66" s="358">
        <v>108500</v>
      </c>
      <c r="AT66" s="358">
        <v>108500</v>
      </c>
      <c r="AU66" s="358">
        <v>108500</v>
      </c>
      <c r="AV66" s="358">
        <v>108500</v>
      </c>
      <c r="AW66" s="358">
        <v>108500</v>
      </c>
      <c r="AX66" s="358">
        <v>108500</v>
      </c>
      <c r="AY66" s="358">
        <v>108500</v>
      </c>
      <c r="AZ66" s="358">
        <v>108500</v>
      </c>
      <c r="BA66" s="358">
        <v>108500</v>
      </c>
      <c r="BB66" s="358">
        <v>108500</v>
      </c>
      <c r="BC66" s="358">
        <v>108500</v>
      </c>
      <c r="BD66" s="358">
        <v>108500</v>
      </c>
      <c r="BE66" s="358">
        <v>108500</v>
      </c>
      <c r="BF66" s="358">
        <v>108500</v>
      </c>
      <c r="BG66" s="358">
        <v>108500</v>
      </c>
      <c r="BH66" s="358">
        <v>108500</v>
      </c>
      <c r="BI66" s="358">
        <v>108500</v>
      </c>
      <c r="BJ66" s="358">
        <v>108500</v>
      </c>
      <c r="BK66" s="358">
        <v>108500</v>
      </c>
      <c r="BL66" s="358">
        <v>108500</v>
      </c>
      <c r="BM66" s="358">
        <v>108500</v>
      </c>
      <c r="BN66" s="358">
        <v>108500</v>
      </c>
      <c r="BO66" s="358">
        <v>108500</v>
      </c>
      <c r="BP66" s="358">
        <v>0</v>
      </c>
      <c r="BQ66" s="358">
        <v>0</v>
      </c>
      <c r="BR66" s="358">
        <v>0</v>
      </c>
      <c r="BS66" s="358">
        <v>0</v>
      </c>
      <c r="BT66" s="358">
        <v>0</v>
      </c>
      <c r="BU66" s="358">
        <v>0</v>
      </c>
    </row>
    <row r="67" spans="1:73" ht="15.75" customHeight="1" outlineLevel="2" thickTop="1">
      <c r="A67" s="132"/>
      <c r="B67" s="132"/>
      <c r="C67" s="41" t="s">
        <v>147</v>
      </c>
      <c r="D67" s="92"/>
      <c r="E67" s="155">
        <v>10000</v>
      </c>
      <c r="J67" s="364">
        <v>10000</v>
      </c>
      <c r="K67" s="364">
        <v>0</v>
      </c>
      <c r="L67" s="364">
        <v>0</v>
      </c>
      <c r="M67" s="364">
        <v>0</v>
      </c>
      <c r="N67" s="364">
        <v>0</v>
      </c>
      <c r="O67" s="364">
        <v>0</v>
      </c>
      <c r="P67" s="364">
        <v>0</v>
      </c>
      <c r="Q67" s="364">
        <v>0</v>
      </c>
      <c r="R67" s="364">
        <v>0</v>
      </c>
      <c r="S67" s="364">
        <v>0</v>
      </c>
      <c r="T67" s="364">
        <v>0</v>
      </c>
      <c r="U67" s="364">
        <v>0</v>
      </c>
      <c r="V67" s="364">
        <v>0</v>
      </c>
      <c r="W67" s="364">
        <v>0</v>
      </c>
      <c r="X67" s="364">
        <v>0</v>
      </c>
      <c r="Y67" s="364">
        <v>0</v>
      </c>
      <c r="Z67" s="364">
        <v>0</v>
      </c>
      <c r="AA67" s="364">
        <v>0</v>
      </c>
      <c r="AB67" s="364">
        <v>0</v>
      </c>
      <c r="AC67" s="364">
        <v>0</v>
      </c>
      <c r="AD67" s="364">
        <v>0</v>
      </c>
      <c r="AE67" s="364">
        <v>0</v>
      </c>
      <c r="AF67" s="364">
        <v>0</v>
      </c>
      <c r="AG67" s="364">
        <v>0</v>
      </c>
      <c r="AH67" s="364">
        <v>0</v>
      </c>
      <c r="AI67" s="364">
        <v>0</v>
      </c>
      <c r="AJ67" s="364">
        <v>0</v>
      </c>
      <c r="AK67" s="364">
        <v>0</v>
      </c>
      <c r="AL67" s="364">
        <v>0</v>
      </c>
      <c r="AM67" s="364">
        <v>0</v>
      </c>
      <c r="AN67" s="364">
        <v>0</v>
      </c>
      <c r="AO67" s="364">
        <v>0</v>
      </c>
      <c r="AP67" s="364">
        <v>0</v>
      </c>
      <c r="AQ67" s="364">
        <v>0</v>
      </c>
      <c r="AR67" s="364">
        <v>0</v>
      </c>
      <c r="AS67" s="364">
        <v>0</v>
      </c>
      <c r="AT67" s="364">
        <v>0</v>
      </c>
      <c r="AU67" s="364">
        <v>0</v>
      </c>
      <c r="AV67" s="364">
        <v>0</v>
      </c>
      <c r="AW67" s="364">
        <v>0</v>
      </c>
      <c r="AX67" s="364">
        <v>0</v>
      </c>
      <c r="AY67" s="364">
        <v>0</v>
      </c>
      <c r="AZ67" s="364">
        <v>0</v>
      </c>
      <c r="BA67" s="364">
        <v>0</v>
      </c>
      <c r="BB67" s="364">
        <v>0</v>
      </c>
      <c r="BC67" s="364">
        <v>0</v>
      </c>
      <c r="BD67" s="364">
        <v>0</v>
      </c>
      <c r="BE67" s="364">
        <v>0</v>
      </c>
      <c r="BF67" s="364">
        <v>0</v>
      </c>
      <c r="BG67" s="364">
        <v>0</v>
      </c>
      <c r="BH67" s="364">
        <v>0</v>
      </c>
      <c r="BI67" s="364">
        <v>0</v>
      </c>
      <c r="BJ67" s="364">
        <v>0</v>
      </c>
      <c r="BK67" s="364">
        <v>0</v>
      </c>
      <c r="BL67" s="364">
        <v>0</v>
      </c>
      <c r="BM67" s="364">
        <v>0</v>
      </c>
      <c r="BN67" s="364">
        <v>0</v>
      </c>
      <c r="BO67" s="364">
        <v>0</v>
      </c>
      <c r="BP67" s="364">
        <v>0</v>
      </c>
      <c r="BQ67" s="364">
        <v>0</v>
      </c>
      <c r="BR67" s="364">
        <v>0</v>
      </c>
      <c r="BS67" s="364">
        <v>0</v>
      </c>
      <c r="BT67" s="364">
        <v>0</v>
      </c>
      <c r="BU67" s="364">
        <v>0</v>
      </c>
    </row>
    <row r="68" spans="1:73" ht="15.75" customHeight="1" outlineLevel="2">
      <c r="A68" s="132"/>
      <c r="B68" s="132"/>
      <c r="C68" s="132"/>
      <c r="D68" s="132"/>
      <c r="E68" s="132"/>
      <c r="F68" s="132"/>
      <c r="G68" s="132"/>
      <c r="H68" s="132"/>
      <c r="I68" s="132"/>
      <c r="J68" s="132"/>
      <c r="K68" s="132"/>
      <c r="L68" s="132"/>
      <c r="M68" s="132"/>
      <c r="N68" s="132"/>
      <c r="O68" s="132"/>
      <c r="P68" s="132"/>
      <c r="Q68" s="132"/>
      <c r="R68" s="132"/>
      <c r="S68" s="132"/>
      <c r="T68" s="132"/>
      <c r="U68" s="132"/>
      <c r="V68" s="132"/>
      <c r="W68" s="132"/>
      <c r="X68" s="132"/>
      <c r="Y68" s="132"/>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row>
    <row r="69" spans="1:73" ht="24" customHeight="1" outlineLevel="1">
      <c r="A69" s="132"/>
      <c r="B69" s="142" t="s">
        <v>198</v>
      </c>
      <c r="C69" s="142" t="s">
        <v>806</v>
      </c>
      <c r="D69" s="407" t="s">
        <v>656</v>
      </c>
      <c r="E69" s="132"/>
      <c r="F69" s="269">
        <v>1</v>
      </c>
      <c r="G69" s="132"/>
      <c r="H69" s="132"/>
      <c r="I69" s="132"/>
      <c r="J69" s="132"/>
      <c r="K69" s="132"/>
      <c r="L69" s="132"/>
      <c r="M69" s="132"/>
      <c r="N69" s="132"/>
      <c r="O69" s="132"/>
      <c r="P69" s="132"/>
      <c r="Q69" s="132"/>
      <c r="R69" s="132"/>
      <c r="S69" s="132"/>
      <c r="T69" s="132"/>
      <c r="U69" s="132"/>
      <c r="V69" s="132"/>
      <c r="W69" s="132"/>
      <c r="X69" s="132"/>
      <c r="Y69" s="132"/>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row>
    <row r="70" spans="1:73" ht="15.75" customHeight="1" outlineLevel="2">
      <c r="A70" s="132"/>
      <c r="B70" s="132"/>
      <c r="C70" s="320" t="s">
        <v>330</v>
      </c>
      <c r="D70" s="297"/>
      <c r="E70" s="132"/>
      <c r="F70" s="132"/>
      <c r="G70" s="132"/>
      <c r="H70" s="132"/>
      <c r="I70" s="132"/>
      <c r="J70" s="132"/>
      <c r="K70" s="132"/>
      <c r="L70" s="132"/>
      <c r="M70" s="132"/>
      <c r="N70" s="132"/>
      <c r="O70" s="132"/>
      <c r="P70" s="132"/>
      <c r="Q70" s="132"/>
      <c r="R70" s="132"/>
      <c r="S70" s="132"/>
      <c r="T70" s="132"/>
      <c r="U70" s="132"/>
      <c r="V70" s="132"/>
      <c r="W70" s="132"/>
      <c r="X70" s="132"/>
      <c r="Y70" s="132"/>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row>
    <row r="71" spans="1:73" ht="15.75" customHeight="1" outlineLevel="2">
      <c r="A71" s="132"/>
      <c r="B71" s="132"/>
      <c r="C71" s="24" t="s">
        <v>311</v>
      </c>
      <c r="D71" s="8" t="s">
        <v>148</v>
      </c>
      <c r="E71" s="417" t="s">
        <v>657</v>
      </c>
      <c r="F71" s="371">
        <v>44895</v>
      </c>
      <c r="J71" s="22">
        <v>1</v>
      </c>
      <c r="K71" s="22">
        <v>1</v>
      </c>
      <c r="L71" s="22">
        <v>1</v>
      </c>
      <c r="M71" s="22">
        <v>1</v>
      </c>
      <c r="N71" s="22">
        <v>1</v>
      </c>
      <c r="O71" s="22">
        <v>1</v>
      </c>
      <c r="P71" s="22">
        <v>1</v>
      </c>
      <c r="Q71" s="22">
        <v>1</v>
      </c>
      <c r="R71" s="22">
        <v>1</v>
      </c>
      <c r="S71" s="22">
        <v>0</v>
      </c>
      <c r="T71" s="22">
        <v>0</v>
      </c>
      <c r="U71" s="22">
        <v>0</v>
      </c>
      <c r="V71" s="22">
        <v>0</v>
      </c>
      <c r="W71" s="22">
        <v>0</v>
      </c>
      <c r="X71" s="22">
        <v>0</v>
      </c>
      <c r="Y71" s="22">
        <v>0</v>
      </c>
      <c r="Z71" s="22">
        <v>0</v>
      </c>
      <c r="AA71" s="22">
        <v>0</v>
      </c>
      <c r="AB71" s="22">
        <v>0</v>
      </c>
      <c r="AC71" s="22">
        <v>0</v>
      </c>
      <c r="AD71" s="22">
        <v>0</v>
      </c>
      <c r="AE71" s="22">
        <v>0</v>
      </c>
      <c r="AF71" s="22">
        <v>0</v>
      </c>
      <c r="AG71" s="22">
        <v>0</v>
      </c>
      <c r="AH71" s="22">
        <v>0</v>
      </c>
      <c r="AI71" s="22">
        <v>0</v>
      </c>
      <c r="AJ71" s="22">
        <v>0</v>
      </c>
      <c r="AK71" s="22">
        <v>0</v>
      </c>
      <c r="AL71" s="22">
        <v>0</v>
      </c>
      <c r="AM71" s="22">
        <v>0</v>
      </c>
      <c r="AN71" s="22">
        <v>0</v>
      </c>
      <c r="AO71" s="22">
        <v>0</v>
      </c>
      <c r="AP71" s="22">
        <v>0</v>
      </c>
      <c r="AQ71" s="22">
        <v>0</v>
      </c>
      <c r="AR71" s="22">
        <v>0</v>
      </c>
      <c r="AS71" s="22">
        <v>0</v>
      </c>
      <c r="AT71" s="22">
        <v>0</v>
      </c>
      <c r="AU71" s="22">
        <v>0</v>
      </c>
      <c r="AV71" s="22">
        <v>0</v>
      </c>
      <c r="AW71" s="22">
        <v>0</v>
      </c>
      <c r="AX71" s="22">
        <v>0</v>
      </c>
      <c r="AY71" s="22">
        <v>0</v>
      </c>
      <c r="AZ71" s="22">
        <v>0</v>
      </c>
      <c r="BA71" s="22">
        <v>0</v>
      </c>
      <c r="BB71" s="22">
        <v>0</v>
      </c>
      <c r="BC71" s="22">
        <v>0</v>
      </c>
      <c r="BD71" s="22">
        <v>0</v>
      </c>
      <c r="BE71" s="22">
        <v>0</v>
      </c>
      <c r="BF71" s="22">
        <v>0</v>
      </c>
      <c r="BG71" s="22">
        <v>0</v>
      </c>
      <c r="BH71" s="22">
        <v>0</v>
      </c>
      <c r="BI71" s="22">
        <v>0</v>
      </c>
      <c r="BJ71" s="22">
        <v>0</v>
      </c>
      <c r="BK71" s="22">
        <v>0</v>
      </c>
      <c r="BL71" s="22">
        <v>0</v>
      </c>
      <c r="BM71" s="22">
        <v>0</v>
      </c>
      <c r="BN71" s="22">
        <v>0</v>
      </c>
      <c r="BO71" s="22">
        <v>0</v>
      </c>
      <c r="BP71" s="22">
        <v>0</v>
      </c>
      <c r="BQ71" s="22">
        <v>0</v>
      </c>
      <c r="BR71" s="22">
        <v>0</v>
      </c>
      <c r="BS71" s="22">
        <v>0</v>
      </c>
      <c r="BT71" s="22">
        <v>0</v>
      </c>
      <c r="BU71" s="22">
        <v>0</v>
      </c>
    </row>
    <row r="72" spans="1:73" ht="15.75" customHeight="1" outlineLevel="2">
      <c r="A72" s="132"/>
      <c r="B72" s="132"/>
      <c r="C72" s="24" t="s">
        <v>132</v>
      </c>
      <c r="D72" s="8" t="s">
        <v>148</v>
      </c>
      <c r="E72" s="371">
        <v>44896</v>
      </c>
      <c r="F72" s="371">
        <v>50374</v>
      </c>
      <c r="I72" s="90">
        <v>55</v>
      </c>
      <c r="J72" s="30">
        <v>0</v>
      </c>
      <c r="K72" s="30">
        <v>0</v>
      </c>
      <c r="L72" s="30">
        <v>0</v>
      </c>
      <c r="M72" s="30">
        <v>0</v>
      </c>
      <c r="N72" s="30">
        <v>0</v>
      </c>
      <c r="O72" s="30">
        <v>0</v>
      </c>
      <c r="P72" s="30">
        <v>0</v>
      </c>
      <c r="Q72" s="30">
        <v>0</v>
      </c>
      <c r="R72" s="30">
        <v>0</v>
      </c>
      <c r="S72" s="30">
        <v>1</v>
      </c>
      <c r="T72" s="30">
        <v>1</v>
      </c>
      <c r="U72" s="30">
        <v>1</v>
      </c>
      <c r="V72" s="30">
        <v>1</v>
      </c>
      <c r="W72" s="30">
        <v>1</v>
      </c>
      <c r="X72" s="30">
        <v>1</v>
      </c>
      <c r="Y72" s="30">
        <v>1</v>
      </c>
      <c r="Z72" s="30">
        <v>1</v>
      </c>
      <c r="AA72" s="30">
        <v>1</v>
      </c>
      <c r="AB72" s="30">
        <v>1</v>
      </c>
      <c r="AC72" s="30">
        <v>1</v>
      </c>
      <c r="AD72" s="30">
        <v>1</v>
      </c>
      <c r="AE72" s="30">
        <v>1</v>
      </c>
      <c r="AF72" s="30">
        <v>1</v>
      </c>
      <c r="AG72" s="30">
        <v>1</v>
      </c>
      <c r="AH72" s="30">
        <v>1</v>
      </c>
      <c r="AI72" s="30">
        <v>1</v>
      </c>
      <c r="AJ72" s="30">
        <v>1</v>
      </c>
      <c r="AK72" s="30">
        <v>1</v>
      </c>
      <c r="AL72" s="30">
        <v>1</v>
      </c>
      <c r="AM72" s="30">
        <v>1</v>
      </c>
      <c r="AN72" s="30">
        <v>1</v>
      </c>
      <c r="AO72" s="30">
        <v>1</v>
      </c>
      <c r="AP72" s="30">
        <v>1</v>
      </c>
      <c r="AQ72" s="30">
        <v>1</v>
      </c>
      <c r="AR72" s="30">
        <v>1</v>
      </c>
      <c r="AS72" s="30">
        <v>1</v>
      </c>
      <c r="AT72" s="30">
        <v>1</v>
      </c>
      <c r="AU72" s="30">
        <v>1</v>
      </c>
      <c r="AV72" s="30">
        <v>1</v>
      </c>
      <c r="AW72" s="30">
        <v>1</v>
      </c>
      <c r="AX72" s="30">
        <v>1</v>
      </c>
      <c r="AY72" s="30">
        <v>1</v>
      </c>
      <c r="AZ72" s="30">
        <v>1</v>
      </c>
      <c r="BA72" s="30">
        <v>1</v>
      </c>
      <c r="BB72" s="30">
        <v>1</v>
      </c>
      <c r="BC72" s="30">
        <v>1</v>
      </c>
      <c r="BD72" s="30">
        <v>1</v>
      </c>
      <c r="BE72" s="30">
        <v>1</v>
      </c>
      <c r="BF72" s="30">
        <v>1</v>
      </c>
      <c r="BG72" s="30">
        <v>1</v>
      </c>
      <c r="BH72" s="30">
        <v>1</v>
      </c>
      <c r="BI72" s="30">
        <v>1</v>
      </c>
      <c r="BJ72" s="30">
        <v>1</v>
      </c>
      <c r="BK72" s="30">
        <v>1</v>
      </c>
      <c r="BL72" s="30">
        <v>1</v>
      </c>
      <c r="BM72" s="30">
        <v>1</v>
      </c>
      <c r="BN72" s="30">
        <v>1</v>
      </c>
      <c r="BO72" s="30">
        <v>1</v>
      </c>
      <c r="BP72" s="30">
        <v>1</v>
      </c>
      <c r="BQ72" s="30">
        <v>1</v>
      </c>
      <c r="BR72" s="30">
        <v>1</v>
      </c>
      <c r="BS72" s="30">
        <v>1</v>
      </c>
      <c r="BT72" s="30">
        <v>1</v>
      </c>
      <c r="BU72" s="30">
        <v>1</v>
      </c>
    </row>
    <row r="73" spans="1:73" ht="15.75" customHeight="1" outlineLevel="2">
      <c r="A73" s="132"/>
      <c r="B73" s="132"/>
      <c r="C73" s="24" t="s">
        <v>182</v>
      </c>
      <c r="D73" s="8" t="s">
        <v>212</v>
      </c>
      <c r="J73" s="87">
        <v>0</v>
      </c>
      <c r="K73" s="87">
        <v>0</v>
      </c>
      <c r="L73" s="87">
        <v>0</v>
      </c>
      <c r="M73" s="87">
        <v>0</v>
      </c>
      <c r="N73" s="87">
        <v>0</v>
      </c>
      <c r="O73" s="87">
        <v>0</v>
      </c>
      <c r="P73" s="87">
        <v>0</v>
      </c>
      <c r="Q73" s="87">
        <v>0</v>
      </c>
      <c r="R73" s="87">
        <v>0</v>
      </c>
      <c r="S73" s="87">
        <v>1</v>
      </c>
      <c r="T73" s="87">
        <v>2</v>
      </c>
      <c r="U73" s="87">
        <v>3</v>
      </c>
      <c r="V73" s="87">
        <v>4</v>
      </c>
      <c r="W73" s="87">
        <v>5</v>
      </c>
      <c r="X73" s="87">
        <v>6</v>
      </c>
      <c r="Y73" s="87">
        <v>7</v>
      </c>
      <c r="Z73" s="87">
        <v>8</v>
      </c>
      <c r="AA73" s="87">
        <v>9</v>
      </c>
      <c r="AB73" s="87">
        <v>10</v>
      </c>
      <c r="AC73" s="87">
        <v>11</v>
      </c>
      <c r="AD73" s="87">
        <v>12</v>
      </c>
      <c r="AE73" s="87">
        <v>13</v>
      </c>
      <c r="AF73" s="87">
        <v>14</v>
      </c>
      <c r="AG73" s="87">
        <v>15</v>
      </c>
      <c r="AH73" s="87">
        <v>16</v>
      </c>
      <c r="AI73" s="87">
        <v>17</v>
      </c>
      <c r="AJ73" s="87">
        <v>18</v>
      </c>
      <c r="AK73" s="87">
        <v>19</v>
      </c>
      <c r="AL73" s="87">
        <v>20</v>
      </c>
      <c r="AM73" s="87">
        <v>21</v>
      </c>
      <c r="AN73" s="87">
        <v>22</v>
      </c>
      <c r="AO73" s="87">
        <v>23</v>
      </c>
      <c r="AP73" s="87">
        <v>24</v>
      </c>
      <c r="AQ73" s="87">
        <v>25</v>
      </c>
      <c r="AR73" s="87">
        <v>26</v>
      </c>
      <c r="AS73" s="87">
        <v>27</v>
      </c>
      <c r="AT73" s="87">
        <v>28</v>
      </c>
      <c r="AU73" s="87">
        <v>29</v>
      </c>
      <c r="AV73" s="87">
        <v>30</v>
      </c>
      <c r="AW73" s="87">
        <v>31</v>
      </c>
      <c r="AX73" s="87">
        <v>32</v>
      </c>
      <c r="AY73" s="87">
        <v>33</v>
      </c>
      <c r="AZ73" s="87">
        <v>34</v>
      </c>
      <c r="BA73" s="87">
        <v>35</v>
      </c>
      <c r="BB73" s="87">
        <v>36</v>
      </c>
      <c r="BC73" s="87">
        <v>37</v>
      </c>
      <c r="BD73" s="87">
        <v>38</v>
      </c>
      <c r="BE73" s="87">
        <v>39</v>
      </c>
      <c r="BF73" s="87">
        <v>40</v>
      </c>
      <c r="BG73" s="87">
        <v>41</v>
      </c>
      <c r="BH73" s="87">
        <v>42</v>
      </c>
      <c r="BI73" s="87">
        <v>43</v>
      </c>
      <c r="BJ73" s="87">
        <v>44</v>
      </c>
      <c r="BK73" s="87">
        <v>45</v>
      </c>
      <c r="BL73" s="87">
        <v>46</v>
      </c>
      <c r="BM73" s="87">
        <v>47</v>
      </c>
      <c r="BN73" s="87">
        <v>48</v>
      </c>
      <c r="BO73" s="87">
        <v>49</v>
      </c>
      <c r="BP73" s="87">
        <v>50</v>
      </c>
      <c r="BQ73" s="87">
        <v>51</v>
      </c>
      <c r="BR73" s="87">
        <v>52</v>
      </c>
      <c r="BS73" s="87">
        <v>53</v>
      </c>
      <c r="BT73" s="87">
        <v>54</v>
      </c>
      <c r="BU73" s="87">
        <v>55</v>
      </c>
    </row>
    <row r="74" spans="1:73" ht="15.75" customHeight="1" outlineLevel="2">
      <c r="A74" s="132"/>
      <c r="B74" s="132"/>
      <c r="C74" s="24" t="s">
        <v>331</v>
      </c>
      <c r="D74" s="8" t="s">
        <v>148</v>
      </c>
      <c r="E74" s="417" t="s">
        <v>134</v>
      </c>
      <c r="F74" s="371">
        <v>45078</v>
      </c>
      <c r="I74" s="90">
        <v>6</v>
      </c>
      <c r="J74" s="30">
        <v>0</v>
      </c>
      <c r="K74" s="30">
        <v>0</v>
      </c>
      <c r="L74" s="30">
        <v>0</v>
      </c>
      <c r="M74" s="30">
        <v>0</v>
      </c>
      <c r="N74" s="30">
        <v>0</v>
      </c>
      <c r="O74" s="30">
        <v>0</v>
      </c>
      <c r="P74" s="30">
        <v>0</v>
      </c>
      <c r="Q74" s="30">
        <v>0</v>
      </c>
      <c r="R74" s="30">
        <v>0</v>
      </c>
      <c r="S74" s="30">
        <v>1</v>
      </c>
      <c r="T74" s="30">
        <v>1</v>
      </c>
      <c r="U74" s="30">
        <v>1</v>
      </c>
      <c r="V74" s="30">
        <v>1</v>
      </c>
      <c r="W74" s="30">
        <v>1</v>
      </c>
      <c r="X74" s="30">
        <v>1</v>
      </c>
      <c r="Y74" s="30">
        <v>0</v>
      </c>
      <c r="Z74" s="30">
        <v>0</v>
      </c>
      <c r="AA74" s="30">
        <v>0</v>
      </c>
      <c r="AB74" s="30">
        <v>0</v>
      </c>
      <c r="AC74" s="30">
        <v>0</v>
      </c>
      <c r="AD74" s="30">
        <v>0</v>
      </c>
      <c r="AE74" s="30">
        <v>0</v>
      </c>
      <c r="AF74" s="30">
        <v>0</v>
      </c>
      <c r="AG74" s="30">
        <v>0</v>
      </c>
      <c r="AH74" s="30">
        <v>0</v>
      </c>
      <c r="AI74" s="30">
        <v>0</v>
      </c>
      <c r="AJ74" s="30">
        <v>0</v>
      </c>
      <c r="AK74" s="30">
        <v>0</v>
      </c>
      <c r="AL74" s="30">
        <v>0</v>
      </c>
      <c r="AM74" s="30">
        <v>0</v>
      </c>
      <c r="AN74" s="30">
        <v>0</v>
      </c>
      <c r="AO74" s="30">
        <v>0</v>
      </c>
      <c r="AP74" s="30">
        <v>0</v>
      </c>
      <c r="AQ74" s="30">
        <v>0</v>
      </c>
      <c r="AR74" s="30">
        <v>0</v>
      </c>
      <c r="AS74" s="30">
        <v>0</v>
      </c>
      <c r="AT74" s="30">
        <v>0</v>
      </c>
      <c r="AU74" s="30">
        <v>0</v>
      </c>
      <c r="AV74" s="30">
        <v>0</v>
      </c>
      <c r="AW74" s="30">
        <v>0</v>
      </c>
      <c r="AX74" s="30">
        <v>0</v>
      </c>
      <c r="AY74" s="30">
        <v>0</v>
      </c>
      <c r="AZ74" s="30">
        <v>0</v>
      </c>
      <c r="BA74" s="30">
        <v>0</v>
      </c>
      <c r="BB74" s="30">
        <v>0</v>
      </c>
      <c r="BC74" s="30">
        <v>0</v>
      </c>
      <c r="BD74" s="30">
        <v>0</v>
      </c>
      <c r="BE74" s="30">
        <v>0</v>
      </c>
      <c r="BF74" s="30">
        <v>0</v>
      </c>
      <c r="BG74" s="30">
        <v>0</v>
      </c>
      <c r="BH74" s="30">
        <v>0</v>
      </c>
      <c r="BI74" s="30">
        <v>0</v>
      </c>
      <c r="BJ74" s="30">
        <v>0</v>
      </c>
      <c r="BK74" s="30">
        <v>0</v>
      </c>
      <c r="BL74" s="30">
        <v>0</v>
      </c>
      <c r="BM74" s="30">
        <v>0</v>
      </c>
      <c r="BN74" s="30">
        <v>0</v>
      </c>
      <c r="BO74" s="30">
        <v>0</v>
      </c>
      <c r="BP74" s="30">
        <v>0</v>
      </c>
      <c r="BQ74" s="30">
        <v>0</v>
      </c>
      <c r="BR74" s="30">
        <v>0</v>
      </c>
      <c r="BS74" s="30">
        <v>0</v>
      </c>
      <c r="BT74" s="30">
        <v>0</v>
      </c>
      <c r="BU74" s="30">
        <v>0</v>
      </c>
    </row>
    <row r="75" spans="1:73" ht="15.75" customHeight="1" outlineLevel="2">
      <c r="A75" s="132"/>
      <c r="B75" s="132"/>
      <c r="C75" s="24" t="s">
        <v>332</v>
      </c>
      <c r="D75" s="8" t="s">
        <v>148</v>
      </c>
      <c r="I75" s="90">
        <v>49</v>
      </c>
      <c r="J75" s="30">
        <v>0</v>
      </c>
      <c r="K75" s="30">
        <v>0</v>
      </c>
      <c r="L75" s="30">
        <v>0</v>
      </c>
      <c r="M75" s="30">
        <v>0</v>
      </c>
      <c r="N75" s="30">
        <v>0</v>
      </c>
      <c r="O75" s="30">
        <v>0</v>
      </c>
      <c r="P75" s="30">
        <v>0</v>
      </c>
      <c r="Q75" s="30">
        <v>0</v>
      </c>
      <c r="R75" s="30">
        <v>0</v>
      </c>
      <c r="S75" s="30">
        <v>0</v>
      </c>
      <c r="T75" s="30">
        <v>0</v>
      </c>
      <c r="U75" s="30">
        <v>0</v>
      </c>
      <c r="V75" s="30">
        <v>0</v>
      </c>
      <c r="W75" s="30">
        <v>0</v>
      </c>
      <c r="X75" s="30">
        <v>0</v>
      </c>
      <c r="Y75" s="30">
        <v>1</v>
      </c>
      <c r="Z75" s="30">
        <v>1</v>
      </c>
      <c r="AA75" s="30">
        <v>1</v>
      </c>
      <c r="AB75" s="30">
        <v>1</v>
      </c>
      <c r="AC75" s="30">
        <v>1</v>
      </c>
      <c r="AD75" s="30">
        <v>1</v>
      </c>
      <c r="AE75" s="30">
        <v>1</v>
      </c>
      <c r="AF75" s="30">
        <v>1</v>
      </c>
      <c r="AG75" s="30">
        <v>1</v>
      </c>
      <c r="AH75" s="30">
        <v>1</v>
      </c>
      <c r="AI75" s="30">
        <v>1</v>
      </c>
      <c r="AJ75" s="30">
        <v>1</v>
      </c>
      <c r="AK75" s="30">
        <v>1</v>
      </c>
      <c r="AL75" s="30">
        <v>1</v>
      </c>
      <c r="AM75" s="30">
        <v>1</v>
      </c>
      <c r="AN75" s="30">
        <v>1</v>
      </c>
      <c r="AO75" s="30">
        <v>1</v>
      </c>
      <c r="AP75" s="30">
        <v>1</v>
      </c>
      <c r="AQ75" s="30">
        <v>1</v>
      </c>
      <c r="AR75" s="30">
        <v>1</v>
      </c>
      <c r="AS75" s="30">
        <v>1</v>
      </c>
      <c r="AT75" s="30">
        <v>1</v>
      </c>
      <c r="AU75" s="30">
        <v>1</v>
      </c>
      <c r="AV75" s="30">
        <v>1</v>
      </c>
      <c r="AW75" s="30">
        <v>1</v>
      </c>
      <c r="AX75" s="30">
        <v>1</v>
      </c>
      <c r="AY75" s="30">
        <v>1</v>
      </c>
      <c r="AZ75" s="30">
        <v>1</v>
      </c>
      <c r="BA75" s="30">
        <v>1</v>
      </c>
      <c r="BB75" s="30">
        <v>1</v>
      </c>
      <c r="BC75" s="30">
        <v>1</v>
      </c>
      <c r="BD75" s="30">
        <v>1</v>
      </c>
      <c r="BE75" s="30">
        <v>1</v>
      </c>
      <c r="BF75" s="30">
        <v>1</v>
      </c>
      <c r="BG75" s="30">
        <v>1</v>
      </c>
      <c r="BH75" s="30">
        <v>1</v>
      </c>
      <c r="BI75" s="30">
        <v>1</v>
      </c>
      <c r="BJ75" s="30">
        <v>1</v>
      </c>
      <c r="BK75" s="30">
        <v>1</v>
      </c>
      <c r="BL75" s="30">
        <v>1</v>
      </c>
      <c r="BM75" s="30">
        <v>1</v>
      </c>
      <c r="BN75" s="30">
        <v>1</v>
      </c>
      <c r="BO75" s="30">
        <v>1</v>
      </c>
      <c r="BP75" s="30">
        <v>1</v>
      </c>
      <c r="BQ75" s="30">
        <v>1</v>
      </c>
      <c r="BR75" s="30">
        <v>1</v>
      </c>
      <c r="BS75" s="30">
        <v>1</v>
      </c>
      <c r="BT75" s="30">
        <v>1</v>
      </c>
      <c r="BU75" s="30">
        <v>1</v>
      </c>
    </row>
    <row r="76" spans="1:73" ht="15.75" customHeight="1" outlineLevel="2">
      <c r="A76" s="132"/>
      <c r="B76" s="132"/>
      <c r="C76" s="111" t="s">
        <v>334</v>
      </c>
      <c r="D76" s="8" t="s">
        <v>148</v>
      </c>
      <c r="H76" s="132"/>
      <c r="J76" s="22">
        <v>0</v>
      </c>
      <c r="K76" s="22">
        <v>0</v>
      </c>
      <c r="L76" s="22">
        <v>0</v>
      </c>
      <c r="M76" s="22">
        <v>0</v>
      </c>
      <c r="N76" s="22">
        <v>0</v>
      </c>
      <c r="O76" s="22">
        <v>0</v>
      </c>
      <c r="P76" s="22">
        <v>0</v>
      </c>
      <c r="Q76" s="22">
        <v>0</v>
      </c>
      <c r="R76" s="22">
        <v>0</v>
      </c>
      <c r="S76" s="22">
        <v>0</v>
      </c>
      <c r="T76" s="22">
        <v>0</v>
      </c>
      <c r="U76" s="22">
        <v>1</v>
      </c>
      <c r="V76" s="22">
        <v>0</v>
      </c>
      <c r="W76" s="22">
        <v>0</v>
      </c>
      <c r="X76" s="22">
        <v>1</v>
      </c>
      <c r="Y76" s="22">
        <v>0</v>
      </c>
      <c r="Z76" s="22">
        <v>0</v>
      </c>
      <c r="AA76" s="22">
        <v>1</v>
      </c>
      <c r="AB76" s="22">
        <v>0</v>
      </c>
      <c r="AC76" s="22">
        <v>0</v>
      </c>
      <c r="AD76" s="22">
        <v>1</v>
      </c>
      <c r="AE76" s="22">
        <v>0</v>
      </c>
      <c r="AF76" s="22">
        <v>0</v>
      </c>
      <c r="AG76" s="22">
        <v>1</v>
      </c>
      <c r="AH76" s="22">
        <v>0</v>
      </c>
      <c r="AI76" s="22">
        <v>0</v>
      </c>
      <c r="AJ76" s="22">
        <v>1</v>
      </c>
      <c r="AK76" s="22">
        <v>0</v>
      </c>
      <c r="AL76" s="22">
        <v>0</v>
      </c>
      <c r="AM76" s="22">
        <v>1</v>
      </c>
      <c r="AN76" s="22">
        <v>0</v>
      </c>
      <c r="AO76" s="22">
        <v>0</v>
      </c>
      <c r="AP76" s="22">
        <v>1</v>
      </c>
      <c r="AQ76" s="22">
        <v>0</v>
      </c>
      <c r="AR76" s="22">
        <v>0</v>
      </c>
      <c r="AS76" s="22">
        <v>1</v>
      </c>
      <c r="AT76" s="22">
        <v>0</v>
      </c>
      <c r="AU76" s="22">
        <v>0</v>
      </c>
      <c r="AV76" s="22">
        <v>1</v>
      </c>
      <c r="AW76" s="22">
        <v>0</v>
      </c>
      <c r="AX76" s="22">
        <v>0</v>
      </c>
      <c r="AY76" s="22">
        <v>1</v>
      </c>
      <c r="AZ76" s="22">
        <v>0</v>
      </c>
      <c r="BA76" s="22">
        <v>0</v>
      </c>
      <c r="BB76" s="22">
        <v>1</v>
      </c>
      <c r="BC76" s="22">
        <v>0</v>
      </c>
      <c r="BD76" s="22">
        <v>0</v>
      </c>
      <c r="BE76" s="22">
        <v>1</v>
      </c>
      <c r="BF76" s="22">
        <v>0</v>
      </c>
      <c r="BG76" s="22">
        <v>0</v>
      </c>
      <c r="BH76" s="22">
        <v>1</v>
      </c>
      <c r="BI76" s="22">
        <v>0</v>
      </c>
      <c r="BJ76" s="22">
        <v>0</v>
      </c>
      <c r="BK76" s="22">
        <v>1</v>
      </c>
      <c r="BL76" s="22">
        <v>0</v>
      </c>
      <c r="BM76" s="22">
        <v>0</v>
      </c>
      <c r="BN76" s="22">
        <v>1</v>
      </c>
      <c r="BO76" s="22">
        <v>0</v>
      </c>
      <c r="BP76" s="22">
        <v>0</v>
      </c>
      <c r="BQ76" s="22">
        <v>0</v>
      </c>
      <c r="BR76" s="22">
        <v>0</v>
      </c>
      <c r="BS76" s="22">
        <v>0</v>
      </c>
      <c r="BT76" s="22">
        <v>0</v>
      </c>
      <c r="BU76" s="22">
        <v>0</v>
      </c>
    </row>
    <row r="77" spans="1:73" ht="15.75" customHeight="1" outlineLevel="2">
      <c r="A77" s="132"/>
      <c r="B77" s="132"/>
      <c r="C77" s="24" t="s">
        <v>160</v>
      </c>
      <c r="D77" s="417" t="s">
        <v>134</v>
      </c>
      <c r="E77" s="371">
        <v>45078</v>
      </c>
      <c r="F77" s="317">
        <v>58</v>
      </c>
      <c r="G77" s="345" t="s">
        <v>335</v>
      </c>
      <c r="H77" s="132"/>
      <c r="J77" s="418">
        <v>0</v>
      </c>
      <c r="K77" s="418">
        <v>0</v>
      </c>
      <c r="L77" s="418">
        <v>0</v>
      </c>
      <c r="M77" s="418">
        <v>0</v>
      </c>
      <c r="N77" s="418">
        <v>0</v>
      </c>
      <c r="O77" s="418">
        <v>0</v>
      </c>
      <c r="P77" s="418">
        <v>0</v>
      </c>
      <c r="Q77" s="418">
        <v>0</v>
      </c>
      <c r="R77" s="418">
        <v>0</v>
      </c>
      <c r="S77" s="418">
        <v>0</v>
      </c>
      <c r="T77" s="418">
        <v>0</v>
      </c>
      <c r="U77" s="418">
        <v>0</v>
      </c>
      <c r="V77" s="418">
        <v>0</v>
      </c>
      <c r="W77" s="418">
        <v>0</v>
      </c>
      <c r="X77" s="418">
        <v>0</v>
      </c>
      <c r="Y77" s="418">
        <v>0</v>
      </c>
      <c r="Z77" s="418">
        <v>0</v>
      </c>
      <c r="AA77" s="418">
        <v>58</v>
      </c>
      <c r="AB77" s="418">
        <v>0</v>
      </c>
      <c r="AC77" s="418">
        <v>0</v>
      </c>
      <c r="AD77" s="418">
        <v>57</v>
      </c>
      <c r="AE77" s="418">
        <v>0</v>
      </c>
      <c r="AF77" s="418">
        <v>0</v>
      </c>
      <c r="AG77" s="418">
        <v>56</v>
      </c>
      <c r="AH77" s="418">
        <v>0</v>
      </c>
      <c r="AI77" s="418">
        <v>0</v>
      </c>
      <c r="AJ77" s="418">
        <v>55</v>
      </c>
      <c r="AK77" s="418">
        <v>0</v>
      </c>
      <c r="AL77" s="418">
        <v>0</v>
      </c>
      <c r="AM77" s="418">
        <v>54</v>
      </c>
      <c r="AN77" s="418">
        <v>0</v>
      </c>
      <c r="AO77" s="418">
        <v>0</v>
      </c>
      <c r="AP77" s="418">
        <v>53</v>
      </c>
      <c r="AQ77" s="418">
        <v>0</v>
      </c>
      <c r="AR77" s="418">
        <v>0</v>
      </c>
      <c r="AS77" s="418">
        <v>52</v>
      </c>
      <c r="AT77" s="418">
        <v>0</v>
      </c>
      <c r="AU77" s="418">
        <v>0</v>
      </c>
      <c r="AV77" s="418">
        <v>51</v>
      </c>
      <c r="AW77" s="418">
        <v>0</v>
      </c>
      <c r="AX77" s="418">
        <v>0</v>
      </c>
      <c r="AY77" s="418">
        <v>50</v>
      </c>
      <c r="AZ77" s="418">
        <v>0</v>
      </c>
      <c r="BA77" s="418">
        <v>0</v>
      </c>
      <c r="BB77" s="418">
        <v>49</v>
      </c>
      <c r="BC77" s="418">
        <v>0</v>
      </c>
      <c r="BD77" s="418">
        <v>0</v>
      </c>
      <c r="BE77" s="418">
        <v>48</v>
      </c>
      <c r="BF77" s="418">
        <v>0</v>
      </c>
      <c r="BG77" s="418">
        <v>0</v>
      </c>
      <c r="BH77" s="418">
        <v>47</v>
      </c>
      <c r="BI77" s="418">
        <v>0</v>
      </c>
      <c r="BJ77" s="418">
        <v>0</v>
      </c>
      <c r="BK77" s="418">
        <v>46</v>
      </c>
      <c r="BL77" s="418">
        <v>0</v>
      </c>
      <c r="BM77" s="418">
        <v>0</v>
      </c>
      <c r="BN77" s="418">
        <v>45</v>
      </c>
      <c r="BO77" s="418">
        <v>0</v>
      </c>
      <c r="BP77" s="418">
        <v>0</v>
      </c>
      <c r="BQ77" s="418">
        <v>0</v>
      </c>
      <c r="BR77" s="418">
        <v>0</v>
      </c>
      <c r="BS77" s="418">
        <v>0</v>
      </c>
      <c r="BT77" s="418">
        <v>0</v>
      </c>
      <c r="BU77" s="418">
        <v>0</v>
      </c>
    </row>
    <row r="78" spans="1:73" ht="15.75" customHeight="1" outlineLevel="2">
      <c r="A78" s="132"/>
      <c r="B78" s="132"/>
      <c r="C78" s="320" t="s">
        <v>364</v>
      </c>
      <c r="D78" s="297"/>
      <c r="E78" s="368"/>
      <c r="F78" s="132"/>
      <c r="G78" s="132"/>
      <c r="H78" s="132"/>
      <c r="I78" s="132"/>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row>
    <row r="79" spans="1:73" ht="15.75" customHeight="1" outlineLevel="2">
      <c r="A79" s="132"/>
      <c r="B79" s="132"/>
      <c r="C79" s="24" t="s">
        <v>145</v>
      </c>
      <c r="D79" s="8" t="s">
        <v>6</v>
      </c>
      <c r="J79" s="364">
        <v>0</v>
      </c>
      <c r="K79" s="364">
        <v>31367.750321666666</v>
      </c>
      <c r="L79" s="364">
        <v>40311.349425480206</v>
      </c>
      <c r="M79" s="364">
        <v>60000</v>
      </c>
      <c r="N79" s="364">
        <v>60000</v>
      </c>
      <c r="O79" s="364">
        <v>60000</v>
      </c>
      <c r="P79" s="364">
        <v>60000</v>
      </c>
      <c r="Q79" s="364">
        <v>60000</v>
      </c>
      <c r="R79" s="364">
        <v>60000</v>
      </c>
      <c r="S79" s="364">
        <v>60000</v>
      </c>
      <c r="T79" s="364">
        <v>60000</v>
      </c>
      <c r="U79" s="364">
        <v>60000</v>
      </c>
      <c r="V79" s="364">
        <v>60000</v>
      </c>
      <c r="W79" s="364">
        <v>60000</v>
      </c>
      <c r="X79" s="364">
        <v>60000</v>
      </c>
      <c r="Y79" s="364">
        <v>60000</v>
      </c>
      <c r="Z79" s="364">
        <v>60000</v>
      </c>
      <c r="AA79" s="364">
        <v>60000</v>
      </c>
      <c r="AB79" s="364">
        <v>59260.964484692806</v>
      </c>
      <c r="AC79" s="364">
        <v>59260.964484692806</v>
      </c>
      <c r="AD79" s="364">
        <v>59260.964484692806</v>
      </c>
      <c r="AE79" s="364">
        <v>58513.614819838403</v>
      </c>
      <c r="AF79" s="364">
        <v>58513.614819838403</v>
      </c>
      <c r="AG79" s="364">
        <v>58513.614819838403</v>
      </c>
      <c r="AH79" s="364">
        <v>57757.857471254392</v>
      </c>
      <c r="AI79" s="364">
        <v>57757.857471254392</v>
      </c>
      <c r="AJ79" s="364">
        <v>57757.857471254392</v>
      </c>
      <c r="AK79" s="364">
        <v>56993.59785249881</v>
      </c>
      <c r="AL79" s="364">
        <v>56993.59785249881</v>
      </c>
      <c r="AM79" s="364">
        <v>56993.59785249881</v>
      </c>
      <c r="AN79" s="364">
        <v>56220.740313032227</v>
      </c>
      <c r="AO79" s="364">
        <v>56220.740313032227</v>
      </c>
      <c r="AP79" s="364">
        <v>56220.740313032227</v>
      </c>
      <c r="AQ79" s="364">
        <v>55439.188126246641</v>
      </c>
      <c r="AR79" s="364">
        <v>55439.188126246641</v>
      </c>
      <c r="AS79" s="364">
        <v>55439.188126246641</v>
      </c>
      <c r="AT79" s="364">
        <v>54648.843477359718</v>
      </c>
      <c r="AU79" s="364">
        <v>54648.843477359718</v>
      </c>
      <c r="AV79" s="364">
        <v>54648.843477359718</v>
      </c>
      <c r="AW79" s="364">
        <v>53849.607451172822</v>
      </c>
      <c r="AX79" s="364">
        <v>53849.607451172822</v>
      </c>
      <c r="AY79" s="364">
        <v>53849.607451172822</v>
      </c>
      <c r="AZ79" s="364">
        <v>53041.380019691322</v>
      </c>
      <c r="BA79" s="364">
        <v>53041.380019691322</v>
      </c>
      <c r="BB79" s="364">
        <v>53041.380019691322</v>
      </c>
      <c r="BC79" s="364">
        <v>52224.060029605651</v>
      </c>
      <c r="BD79" s="364">
        <v>52224.060029605651</v>
      </c>
      <c r="BE79" s="364">
        <v>52224.060029605651</v>
      </c>
      <c r="BF79" s="364">
        <v>51397.545189631521</v>
      </c>
      <c r="BG79" s="364">
        <v>51397.545189631521</v>
      </c>
      <c r="BH79" s="364">
        <v>51397.545189631521</v>
      </c>
      <c r="BI79" s="364">
        <v>50561.732057707683</v>
      </c>
      <c r="BJ79" s="364">
        <v>50561.732057707683</v>
      </c>
      <c r="BK79" s="364">
        <v>50561.732057707683</v>
      </c>
      <c r="BL79" s="364">
        <v>49716.5160280497</v>
      </c>
      <c r="BM79" s="364">
        <v>49716.5160280497</v>
      </c>
      <c r="BN79" s="364">
        <v>49716.5160280497</v>
      </c>
      <c r="BO79" s="364">
        <v>48861.791318058065</v>
      </c>
      <c r="BP79" s="364">
        <v>0</v>
      </c>
      <c r="BQ79" s="364">
        <v>0</v>
      </c>
      <c r="BR79" s="364">
        <v>0</v>
      </c>
      <c r="BS79" s="364">
        <v>0</v>
      </c>
      <c r="BT79" s="364">
        <v>0</v>
      </c>
      <c r="BU79" s="364">
        <v>0</v>
      </c>
    </row>
    <row r="80" spans="1:73" ht="15.75" customHeight="1" outlineLevel="2">
      <c r="A80" s="132"/>
      <c r="B80" s="132"/>
      <c r="C80" s="382" t="s">
        <v>149</v>
      </c>
      <c r="D80" s="8" t="s">
        <v>6</v>
      </c>
      <c r="I80" s="90">
        <v>60000</v>
      </c>
      <c r="J80" s="364">
        <v>31367.750321666666</v>
      </c>
      <c r="K80" s="364">
        <v>8943.599103813538</v>
      </c>
      <c r="L80" s="364">
        <v>19688.650574519794</v>
      </c>
      <c r="M80" s="364">
        <v>0</v>
      </c>
      <c r="N80" s="364">
        <v>0</v>
      </c>
      <c r="O80" s="364">
        <v>0</v>
      </c>
      <c r="P80" s="364">
        <v>0</v>
      </c>
      <c r="Q80" s="364">
        <v>0</v>
      </c>
      <c r="R80" s="364">
        <v>0</v>
      </c>
      <c r="S80" s="364">
        <v>0</v>
      </c>
      <c r="T80" s="364">
        <v>0</v>
      </c>
      <c r="U80" s="364">
        <v>0</v>
      </c>
      <c r="V80" s="364">
        <v>0</v>
      </c>
      <c r="W80" s="364">
        <v>0</v>
      </c>
      <c r="X80" s="364">
        <v>0</v>
      </c>
      <c r="Y80" s="364">
        <v>0</v>
      </c>
      <c r="Z80" s="364">
        <v>0</v>
      </c>
      <c r="AA80" s="364">
        <v>0</v>
      </c>
      <c r="AB80" s="364">
        <v>0</v>
      </c>
      <c r="AC80" s="364">
        <v>0</v>
      </c>
      <c r="AD80" s="364">
        <v>0</v>
      </c>
      <c r="AE80" s="364">
        <v>0</v>
      </c>
      <c r="AF80" s="364">
        <v>0</v>
      </c>
      <c r="AG80" s="364">
        <v>0</v>
      </c>
      <c r="AH80" s="364">
        <v>0</v>
      </c>
      <c r="AI80" s="364">
        <v>0</v>
      </c>
      <c r="AJ80" s="364">
        <v>0</v>
      </c>
      <c r="AK80" s="364">
        <v>0</v>
      </c>
      <c r="AL80" s="364">
        <v>0</v>
      </c>
      <c r="AM80" s="364">
        <v>0</v>
      </c>
      <c r="AN80" s="364">
        <v>0</v>
      </c>
      <c r="AO80" s="364">
        <v>0</v>
      </c>
      <c r="AP80" s="364">
        <v>0</v>
      </c>
      <c r="AQ80" s="364">
        <v>0</v>
      </c>
      <c r="AR80" s="364">
        <v>0</v>
      </c>
      <c r="AS80" s="364">
        <v>0</v>
      </c>
      <c r="AT80" s="364">
        <v>0</v>
      </c>
      <c r="AU80" s="364">
        <v>0</v>
      </c>
      <c r="AV80" s="364">
        <v>0</v>
      </c>
      <c r="AW80" s="364">
        <v>0</v>
      </c>
      <c r="AX80" s="364">
        <v>0</v>
      </c>
      <c r="AY80" s="364">
        <v>0</v>
      </c>
      <c r="AZ80" s="364">
        <v>0</v>
      </c>
      <c r="BA80" s="364">
        <v>0</v>
      </c>
      <c r="BB80" s="364">
        <v>0</v>
      </c>
      <c r="BC80" s="364">
        <v>0</v>
      </c>
      <c r="BD80" s="364">
        <v>0</v>
      </c>
      <c r="BE80" s="364">
        <v>0</v>
      </c>
      <c r="BF80" s="364">
        <v>0</v>
      </c>
      <c r="BG80" s="364">
        <v>0</v>
      </c>
      <c r="BH80" s="364">
        <v>0</v>
      </c>
      <c r="BI80" s="364">
        <v>0</v>
      </c>
      <c r="BJ80" s="364">
        <v>0</v>
      </c>
      <c r="BK80" s="364">
        <v>0</v>
      </c>
      <c r="BL80" s="364">
        <v>0</v>
      </c>
      <c r="BM80" s="364">
        <v>0</v>
      </c>
      <c r="BN80" s="364">
        <v>0</v>
      </c>
      <c r="BO80" s="364">
        <v>0</v>
      </c>
      <c r="BP80" s="364">
        <v>0</v>
      </c>
      <c r="BQ80" s="364">
        <v>0</v>
      </c>
      <c r="BR80" s="364">
        <v>0</v>
      </c>
      <c r="BS80" s="364">
        <v>0</v>
      </c>
      <c r="BT80" s="364">
        <v>0</v>
      </c>
      <c r="BU80" s="364">
        <v>0</v>
      </c>
    </row>
    <row r="81" spans="1:73" ht="15.75" customHeight="1" outlineLevel="2">
      <c r="A81" s="132"/>
      <c r="B81" s="132"/>
      <c r="C81" s="382" t="s">
        <v>161</v>
      </c>
      <c r="D81" s="92"/>
      <c r="I81" s="90">
        <v>-11138.208681941944</v>
      </c>
      <c r="J81" s="364">
        <v>0</v>
      </c>
      <c r="K81" s="364">
        <v>0</v>
      </c>
      <c r="L81" s="364">
        <v>0</v>
      </c>
      <c r="M81" s="364">
        <v>0</v>
      </c>
      <c r="N81" s="364">
        <v>0</v>
      </c>
      <c r="O81" s="364">
        <v>0</v>
      </c>
      <c r="P81" s="364">
        <v>0</v>
      </c>
      <c r="Q81" s="364">
        <v>0</v>
      </c>
      <c r="R81" s="364">
        <v>0</v>
      </c>
      <c r="S81" s="364">
        <v>0</v>
      </c>
      <c r="T81" s="364">
        <v>0</v>
      </c>
      <c r="U81" s="364">
        <v>0</v>
      </c>
      <c r="V81" s="364">
        <v>0</v>
      </c>
      <c r="W81" s="364">
        <v>0</v>
      </c>
      <c r="X81" s="364">
        <v>0</v>
      </c>
      <c r="Y81" s="364">
        <v>0</v>
      </c>
      <c r="Z81" s="364">
        <v>0</v>
      </c>
      <c r="AA81" s="364">
        <v>-739.03551530719574</v>
      </c>
      <c r="AB81" s="364">
        <v>0</v>
      </c>
      <c r="AC81" s="364">
        <v>0</v>
      </c>
      <c r="AD81" s="364">
        <v>-747.34966485440168</v>
      </c>
      <c r="AE81" s="364">
        <v>0</v>
      </c>
      <c r="AF81" s="364">
        <v>0</v>
      </c>
      <c r="AG81" s="364">
        <v>-755.75734858401347</v>
      </c>
      <c r="AH81" s="364">
        <v>0</v>
      </c>
      <c r="AI81" s="364">
        <v>0</v>
      </c>
      <c r="AJ81" s="364">
        <v>-764.25961875558426</v>
      </c>
      <c r="AK81" s="364">
        <v>0</v>
      </c>
      <c r="AL81" s="364">
        <v>0</v>
      </c>
      <c r="AM81" s="364">
        <v>-772.85753946658394</v>
      </c>
      <c r="AN81" s="364">
        <v>0</v>
      </c>
      <c r="AO81" s="364">
        <v>0</v>
      </c>
      <c r="AP81" s="364">
        <v>-781.55218678558299</v>
      </c>
      <c r="AQ81" s="364">
        <v>0</v>
      </c>
      <c r="AR81" s="364">
        <v>0</v>
      </c>
      <c r="AS81" s="364">
        <v>-790.34464888692082</v>
      </c>
      <c r="AT81" s="364">
        <v>0</v>
      </c>
      <c r="AU81" s="364">
        <v>0</v>
      </c>
      <c r="AV81" s="364">
        <v>-799.23602618689847</v>
      </c>
      <c r="AW81" s="364">
        <v>0</v>
      </c>
      <c r="AX81" s="364">
        <v>0</v>
      </c>
      <c r="AY81" s="364">
        <v>-808.22743148150084</v>
      </c>
      <c r="AZ81" s="364">
        <v>0</v>
      </c>
      <c r="BA81" s="364">
        <v>0</v>
      </c>
      <c r="BB81" s="364">
        <v>-817.31999008566811</v>
      </c>
      <c r="BC81" s="364">
        <v>0</v>
      </c>
      <c r="BD81" s="364">
        <v>0</v>
      </c>
      <c r="BE81" s="364">
        <v>-826.51483997413175</v>
      </c>
      <c r="BF81" s="364">
        <v>0</v>
      </c>
      <c r="BG81" s="364">
        <v>0</v>
      </c>
      <c r="BH81" s="364">
        <v>-835.81313192384118</v>
      </c>
      <c r="BI81" s="364">
        <v>0</v>
      </c>
      <c r="BJ81" s="364">
        <v>0</v>
      </c>
      <c r="BK81" s="364">
        <v>-845.21602965798365</v>
      </c>
      <c r="BL81" s="364">
        <v>0</v>
      </c>
      <c r="BM81" s="364">
        <v>0</v>
      </c>
      <c r="BN81" s="364">
        <v>-854.72470999163613</v>
      </c>
      <c r="BO81" s="364">
        <v>0</v>
      </c>
      <c r="BP81" s="364">
        <v>0</v>
      </c>
      <c r="BQ81" s="364">
        <v>0</v>
      </c>
      <c r="BR81" s="364">
        <v>0</v>
      </c>
      <c r="BS81" s="364">
        <v>0</v>
      </c>
      <c r="BT81" s="364">
        <v>0</v>
      </c>
      <c r="BU81" s="364">
        <v>0</v>
      </c>
    </row>
    <row r="82" spans="1:73" ht="15.75" customHeight="1" outlineLevel="2" thickBot="1">
      <c r="A82" s="132"/>
      <c r="B82" s="132"/>
      <c r="C82" s="24" t="s">
        <v>154</v>
      </c>
      <c r="D82" s="8" t="s">
        <v>6</v>
      </c>
      <c r="I82" s="21"/>
      <c r="J82" s="419">
        <v>31367.750321666666</v>
      </c>
      <c r="K82" s="419">
        <v>40311.349425480206</v>
      </c>
      <c r="L82" s="419">
        <v>60000</v>
      </c>
      <c r="M82" s="419">
        <v>60000</v>
      </c>
      <c r="N82" s="419">
        <v>60000</v>
      </c>
      <c r="O82" s="419">
        <v>60000</v>
      </c>
      <c r="P82" s="419">
        <v>60000</v>
      </c>
      <c r="Q82" s="419">
        <v>60000</v>
      </c>
      <c r="R82" s="419">
        <v>60000</v>
      </c>
      <c r="S82" s="419">
        <v>60000</v>
      </c>
      <c r="T82" s="419">
        <v>60000</v>
      </c>
      <c r="U82" s="419">
        <v>60000</v>
      </c>
      <c r="V82" s="419">
        <v>60000</v>
      </c>
      <c r="W82" s="419">
        <v>60000</v>
      </c>
      <c r="X82" s="419">
        <v>60000</v>
      </c>
      <c r="Y82" s="419">
        <v>60000</v>
      </c>
      <c r="Z82" s="419">
        <v>60000</v>
      </c>
      <c r="AA82" s="419">
        <v>59260.964484692806</v>
      </c>
      <c r="AB82" s="419">
        <v>59260.964484692806</v>
      </c>
      <c r="AC82" s="419">
        <v>59260.964484692806</v>
      </c>
      <c r="AD82" s="419">
        <v>58513.614819838403</v>
      </c>
      <c r="AE82" s="419">
        <v>58513.614819838403</v>
      </c>
      <c r="AF82" s="419">
        <v>58513.614819838403</v>
      </c>
      <c r="AG82" s="419">
        <v>57757.857471254392</v>
      </c>
      <c r="AH82" s="419">
        <v>57757.857471254392</v>
      </c>
      <c r="AI82" s="419">
        <v>57757.857471254392</v>
      </c>
      <c r="AJ82" s="419">
        <v>56993.59785249881</v>
      </c>
      <c r="AK82" s="419">
        <v>56993.59785249881</v>
      </c>
      <c r="AL82" s="419">
        <v>56993.59785249881</v>
      </c>
      <c r="AM82" s="419">
        <v>56220.740313032227</v>
      </c>
      <c r="AN82" s="419">
        <v>56220.740313032227</v>
      </c>
      <c r="AO82" s="419">
        <v>56220.740313032227</v>
      </c>
      <c r="AP82" s="419">
        <v>55439.188126246641</v>
      </c>
      <c r="AQ82" s="419">
        <v>55439.188126246641</v>
      </c>
      <c r="AR82" s="419">
        <v>55439.188126246641</v>
      </c>
      <c r="AS82" s="419">
        <v>54648.843477359718</v>
      </c>
      <c r="AT82" s="419">
        <v>54648.843477359718</v>
      </c>
      <c r="AU82" s="419">
        <v>54648.843477359718</v>
      </c>
      <c r="AV82" s="419">
        <v>53849.607451172822</v>
      </c>
      <c r="AW82" s="419">
        <v>53849.607451172822</v>
      </c>
      <c r="AX82" s="419">
        <v>53849.607451172822</v>
      </c>
      <c r="AY82" s="419">
        <v>53041.380019691322</v>
      </c>
      <c r="AZ82" s="419">
        <v>53041.380019691322</v>
      </c>
      <c r="BA82" s="419">
        <v>53041.380019691322</v>
      </c>
      <c r="BB82" s="419">
        <v>52224.060029605651</v>
      </c>
      <c r="BC82" s="419">
        <v>52224.060029605651</v>
      </c>
      <c r="BD82" s="419">
        <v>52224.060029605651</v>
      </c>
      <c r="BE82" s="419">
        <v>51397.545189631521</v>
      </c>
      <c r="BF82" s="419">
        <v>51397.545189631521</v>
      </c>
      <c r="BG82" s="419">
        <v>51397.545189631521</v>
      </c>
      <c r="BH82" s="419">
        <v>50561.732057707683</v>
      </c>
      <c r="BI82" s="419">
        <v>50561.732057707683</v>
      </c>
      <c r="BJ82" s="419">
        <v>50561.732057707683</v>
      </c>
      <c r="BK82" s="419">
        <v>49716.5160280497</v>
      </c>
      <c r="BL82" s="419">
        <v>49716.5160280497</v>
      </c>
      <c r="BM82" s="419">
        <v>49716.5160280497</v>
      </c>
      <c r="BN82" s="419">
        <v>48861.791318058065</v>
      </c>
      <c r="BO82" s="419">
        <v>48861.791318058065</v>
      </c>
      <c r="BP82" s="419">
        <v>0</v>
      </c>
      <c r="BQ82" s="419">
        <v>0</v>
      </c>
      <c r="BR82" s="419">
        <v>0</v>
      </c>
      <c r="BS82" s="419">
        <v>0</v>
      </c>
      <c r="BT82" s="419">
        <v>0</v>
      </c>
      <c r="BU82" s="419">
        <v>0</v>
      </c>
    </row>
    <row r="83" spans="1:73" ht="15.75" customHeight="1" outlineLevel="2" thickTop="1">
      <c r="A83" s="132"/>
      <c r="B83" s="132"/>
      <c r="C83" s="41" t="s">
        <v>210</v>
      </c>
      <c r="D83" s="8" t="s">
        <v>6</v>
      </c>
      <c r="E83" s="155">
        <v>60000</v>
      </c>
      <c r="G83" s="121"/>
      <c r="J83" s="364">
        <v>60000</v>
      </c>
      <c r="K83" s="364">
        <v>28632.249678333334</v>
      </c>
      <c r="L83" s="364">
        <v>19688.650574519794</v>
      </c>
      <c r="M83" s="364">
        <v>0</v>
      </c>
      <c r="N83" s="364">
        <v>0</v>
      </c>
      <c r="O83" s="364">
        <v>0</v>
      </c>
      <c r="P83" s="364">
        <v>0</v>
      </c>
      <c r="Q83" s="364">
        <v>0</v>
      </c>
      <c r="R83" s="364">
        <v>0</v>
      </c>
      <c r="S83" s="364">
        <v>0</v>
      </c>
      <c r="T83" s="364">
        <v>0</v>
      </c>
      <c r="U83" s="364">
        <v>0</v>
      </c>
      <c r="V83" s="364">
        <v>0</v>
      </c>
      <c r="W83" s="364">
        <v>0</v>
      </c>
      <c r="X83" s="364">
        <v>0</v>
      </c>
      <c r="Y83" s="364">
        <v>0</v>
      </c>
      <c r="Z83" s="364">
        <v>0</v>
      </c>
      <c r="AA83" s="364">
        <v>0</v>
      </c>
      <c r="AB83" s="364">
        <v>0</v>
      </c>
      <c r="AC83" s="364">
        <v>0</v>
      </c>
      <c r="AD83" s="364">
        <v>0</v>
      </c>
      <c r="AE83" s="364">
        <v>0</v>
      </c>
      <c r="AF83" s="364">
        <v>0</v>
      </c>
      <c r="AG83" s="364">
        <v>0</v>
      </c>
      <c r="AH83" s="364">
        <v>0</v>
      </c>
      <c r="AI83" s="364">
        <v>0</v>
      </c>
      <c r="AJ83" s="364">
        <v>0</v>
      </c>
      <c r="AK83" s="364">
        <v>0</v>
      </c>
      <c r="AL83" s="364">
        <v>0</v>
      </c>
      <c r="AM83" s="364">
        <v>0</v>
      </c>
      <c r="AN83" s="364">
        <v>0</v>
      </c>
      <c r="AO83" s="364">
        <v>0</v>
      </c>
      <c r="AP83" s="364">
        <v>0</v>
      </c>
      <c r="AQ83" s="364">
        <v>0</v>
      </c>
      <c r="AR83" s="364">
        <v>0</v>
      </c>
      <c r="AS83" s="364">
        <v>0</v>
      </c>
      <c r="AT83" s="364">
        <v>0</v>
      </c>
      <c r="AU83" s="364">
        <v>0</v>
      </c>
      <c r="AV83" s="364">
        <v>0</v>
      </c>
      <c r="AW83" s="364">
        <v>0</v>
      </c>
      <c r="AX83" s="364">
        <v>0</v>
      </c>
      <c r="AY83" s="364">
        <v>0</v>
      </c>
      <c r="AZ83" s="364">
        <v>0</v>
      </c>
      <c r="BA83" s="364">
        <v>0</v>
      </c>
      <c r="BB83" s="364">
        <v>0</v>
      </c>
      <c r="BC83" s="364">
        <v>0</v>
      </c>
      <c r="BD83" s="364">
        <v>0</v>
      </c>
      <c r="BE83" s="364">
        <v>0</v>
      </c>
      <c r="BF83" s="364">
        <v>0</v>
      </c>
      <c r="BG83" s="364">
        <v>0</v>
      </c>
      <c r="BH83" s="364">
        <v>0</v>
      </c>
      <c r="BI83" s="364">
        <v>0</v>
      </c>
      <c r="BJ83" s="364">
        <v>0</v>
      </c>
      <c r="BK83" s="364">
        <v>0</v>
      </c>
      <c r="BL83" s="364">
        <v>0</v>
      </c>
      <c r="BM83" s="364">
        <v>0</v>
      </c>
      <c r="BN83" s="364">
        <v>0</v>
      </c>
      <c r="BO83" s="364">
        <v>0</v>
      </c>
      <c r="BP83" s="364">
        <v>0</v>
      </c>
      <c r="BQ83" s="364">
        <v>0</v>
      </c>
      <c r="BR83" s="364">
        <v>0</v>
      </c>
      <c r="BS83" s="364">
        <v>0</v>
      </c>
      <c r="BT83" s="364">
        <v>0</v>
      </c>
      <c r="BU83" s="364">
        <v>0</v>
      </c>
    </row>
    <row r="84" spans="1:73" ht="15.75" customHeight="1" outlineLevel="2">
      <c r="A84" s="132"/>
      <c r="B84" s="132"/>
      <c r="C84" s="320" t="s">
        <v>501</v>
      </c>
      <c r="D84" s="297"/>
      <c r="E84" s="132"/>
      <c r="F84" s="132"/>
      <c r="G84" s="132"/>
      <c r="H84" s="132"/>
      <c r="I84" s="132"/>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c r="AN84" s="100"/>
      <c r="AO84" s="100"/>
      <c r="AP84" s="100"/>
      <c r="AQ84" s="100"/>
      <c r="AR84" s="100"/>
      <c r="AS84" s="100"/>
      <c r="AT84" s="100"/>
      <c r="AU84" s="100"/>
      <c r="AV84" s="100"/>
      <c r="AW84" s="100"/>
      <c r="AX84" s="100"/>
      <c r="AY84" s="100"/>
      <c r="AZ84" s="100"/>
      <c r="BA84" s="100"/>
      <c r="BB84" s="100"/>
      <c r="BC84" s="100"/>
      <c r="BD84" s="100"/>
      <c r="BE84" s="100"/>
      <c r="BF84" s="100"/>
      <c r="BG84" s="100"/>
      <c r="BH84" s="100"/>
      <c r="BI84" s="100"/>
      <c r="BJ84" s="100"/>
      <c r="BK84" s="100"/>
      <c r="BL84" s="100"/>
      <c r="BM84" s="100"/>
      <c r="BN84" s="100"/>
      <c r="BO84" s="100"/>
      <c r="BP84" s="100"/>
      <c r="BQ84" s="100"/>
      <c r="BR84" s="100"/>
      <c r="BS84" s="100"/>
      <c r="BT84" s="100"/>
      <c r="BU84" s="100"/>
    </row>
    <row r="85" spans="1:73" ht="15.75" customHeight="1" outlineLevel="2">
      <c r="A85" s="132"/>
      <c r="B85" s="132"/>
      <c r="C85" s="41" t="s">
        <v>333</v>
      </c>
      <c r="D85" s="8" t="s">
        <v>6</v>
      </c>
      <c r="E85" s="155">
        <v>900</v>
      </c>
      <c r="F85" s="371">
        <v>44621</v>
      </c>
      <c r="I85" s="90">
        <v>900</v>
      </c>
      <c r="J85" s="364">
        <v>900</v>
      </c>
      <c r="K85" s="364">
        <v>0</v>
      </c>
      <c r="L85" s="364">
        <v>0</v>
      </c>
      <c r="M85" s="364">
        <v>0</v>
      </c>
      <c r="N85" s="364">
        <v>0</v>
      </c>
      <c r="O85" s="364">
        <v>0</v>
      </c>
      <c r="P85" s="364">
        <v>0</v>
      </c>
      <c r="Q85" s="364">
        <v>0</v>
      </c>
      <c r="R85" s="364">
        <v>0</v>
      </c>
      <c r="S85" s="364">
        <v>0</v>
      </c>
      <c r="T85" s="364">
        <v>0</v>
      </c>
      <c r="U85" s="364">
        <v>0</v>
      </c>
      <c r="V85" s="364">
        <v>0</v>
      </c>
      <c r="W85" s="364">
        <v>0</v>
      </c>
      <c r="X85" s="364">
        <v>0</v>
      </c>
      <c r="Y85" s="364">
        <v>0</v>
      </c>
      <c r="Z85" s="364">
        <v>0</v>
      </c>
      <c r="AA85" s="364">
        <v>0</v>
      </c>
      <c r="AB85" s="364">
        <v>0</v>
      </c>
      <c r="AC85" s="364">
        <v>0</v>
      </c>
      <c r="AD85" s="364">
        <v>0</v>
      </c>
      <c r="AE85" s="364">
        <v>0</v>
      </c>
      <c r="AF85" s="364">
        <v>0</v>
      </c>
      <c r="AG85" s="364">
        <v>0</v>
      </c>
      <c r="AH85" s="364">
        <v>0</v>
      </c>
      <c r="AI85" s="364">
        <v>0</v>
      </c>
      <c r="AJ85" s="364">
        <v>0</v>
      </c>
      <c r="AK85" s="364">
        <v>0</v>
      </c>
      <c r="AL85" s="364">
        <v>0</v>
      </c>
      <c r="AM85" s="364">
        <v>0</v>
      </c>
      <c r="AN85" s="364">
        <v>0</v>
      </c>
      <c r="AO85" s="364">
        <v>0</v>
      </c>
      <c r="AP85" s="364">
        <v>0</v>
      </c>
      <c r="AQ85" s="364">
        <v>0</v>
      </c>
      <c r="AR85" s="364">
        <v>0</v>
      </c>
      <c r="AS85" s="364">
        <v>0</v>
      </c>
      <c r="AT85" s="364">
        <v>0</v>
      </c>
      <c r="AU85" s="364">
        <v>0</v>
      </c>
      <c r="AV85" s="364">
        <v>0</v>
      </c>
      <c r="AW85" s="364">
        <v>0</v>
      </c>
      <c r="AX85" s="364">
        <v>0</v>
      </c>
      <c r="AY85" s="364">
        <v>0</v>
      </c>
      <c r="AZ85" s="364">
        <v>0</v>
      </c>
      <c r="BA85" s="364">
        <v>0</v>
      </c>
      <c r="BB85" s="364">
        <v>0</v>
      </c>
      <c r="BC85" s="364">
        <v>0</v>
      </c>
      <c r="BD85" s="364">
        <v>0</v>
      </c>
      <c r="BE85" s="364">
        <v>0</v>
      </c>
      <c r="BF85" s="364">
        <v>0</v>
      </c>
      <c r="BG85" s="364">
        <v>0</v>
      </c>
      <c r="BH85" s="364">
        <v>0</v>
      </c>
      <c r="BI85" s="364">
        <v>0</v>
      </c>
      <c r="BJ85" s="364">
        <v>0</v>
      </c>
      <c r="BK85" s="364">
        <v>0</v>
      </c>
      <c r="BL85" s="364">
        <v>0</v>
      </c>
      <c r="BM85" s="364">
        <v>0</v>
      </c>
      <c r="BN85" s="364">
        <v>0</v>
      </c>
      <c r="BO85" s="364">
        <v>0</v>
      </c>
      <c r="BP85" s="364">
        <v>0</v>
      </c>
      <c r="BQ85" s="364">
        <v>0</v>
      </c>
      <c r="BR85" s="364">
        <v>0</v>
      </c>
      <c r="BS85" s="364">
        <v>0</v>
      </c>
      <c r="BT85" s="364">
        <v>0</v>
      </c>
      <c r="BU85" s="364">
        <v>0</v>
      </c>
    </row>
    <row r="86" spans="1:73" ht="15.75" customHeight="1" outlineLevel="2">
      <c r="A86" s="132"/>
      <c r="B86" s="132"/>
      <c r="C86" s="24" t="s">
        <v>137</v>
      </c>
      <c r="D86" s="8" t="s">
        <v>6</v>
      </c>
      <c r="E86" s="410">
        <v>1.8749999999999999E-3</v>
      </c>
      <c r="F86" s="345" t="s">
        <v>339</v>
      </c>
      <c r="I86" s="90">
        <v>203.1016879740996</v>
      </c>
      <c r="J86" s="364">
        <v>112.5</v>
      </c>
      <c r="K86" s="364">
        <v>53.685468146874996</v>
      </c>
      <c r="L86" s="364">
        <v>36.916219827224609</v>
      </c>
      <c r="M86" s="364">
        <v>0</v>
      </c>
      <c r="N86" s="364">
        <v>0</v>
      </c>
      <c r="O86" s="364">
        <v>0</v>
      </c>
      <c r="P86" s="364">
        <v>0</v>
      </c>
      <c r="Q86" s="364">
        <v>0</v>
      </c>
      <c r="R86" s="364">
        <v>0</v>
      </c>
      <c r="S86" s="364">
        <v>0</v>
      </c>
      <c r="T86" s="364">
        <v>0</v>
      </c>
      <c r="U86" s="364">
        <v>0</v>
      </c>
      <c r="V86" s="364">
        <v>0</v>
      </c>
      <c r="W86" s="364">
        <v>0</v>
      </c>
      <c r="X86" s="364">
        <v>0</v>
      </c>
      <c r="Y86" s="364">
        <v>0</v>
      </c>
      <c r="Z86" s="364">
        <v>0</v>
      </c>
      <c r="AA86" s="364">
        <v>0</v>
      </c>
      <c r="AB86" s="364">
        <v>0</v>
      </c>
      <c r="AC86" s="364">
        <v>0</v>
      </c>
      <c r="AD86" s="364">
        <v>0</v>
      </c>
      <c r="AE86" s="364">
        <v>0</v>
      </c>
      <c r="AF86" s="364">
        <v>0</v>
      </c>
      <c r="AG86" s="364">
        <v>0</v>
      </c>
      <c r="AH86" s="364">
        <v>0</v>
      </c>
      <c r="AI86" s="364">
        <v>0</v>
      </c>
      <c r="AJ86" s="364">
        <v>0</v>
      </c>
      <c r="AK86" s="364">
        <v>0</v>
      </c>
      <c r="AL86" s="364">
        <v>0</v>
      </c>
      <c r="AM86" s="364">
        <v>0</v>
      </c>
      <c r="AN86" s="364">
        <v>0</v>
      </c>
      <c r="AO86" s="364">
        <v>0</v>
      </c>
      <c r="AP86" s="364">
        <v>0</v>
      </c>
      <c r="AQ86" s="364">
        <v>0</v>
      </c>
      <c r="AR86" s="364">
        <v>0</v>
      </c>
      <c r="AS86" s="364">
        <v>0</v>
      </c>
      <c r="AT86" s="364">
        <v>0</v>
      </c>
      <c r="AU86" s="364">
        <v>0</v>
      </c>
      <c r="AV86" s="364">
        <v>0</v>
      </c>
      <c r="AW86" s="364">
        <v>0</v>
      </c>
      <c r="AX86" s="364">
        <v>0</v>
      </c>
      <c r="AY86" s="364">
        <v>0</v>
      </c>
      <c r="AZ86" s="364">
        <v>0</v>
      </c>
      <c r="BA86" s="364">
        <v>0</v>
      </c>
      <c r="BB86" s="364">
        <v>0</v>
      </c>
      <c r="BC86" s="364">
        <v>0</v>
      </c>
      <c r="BD86" s="364">
        <v>0</v>
      </c>
      <c r="BE86" s="364">
        <v>0</v>
      </c>
      <c r="BF86" s="364">
        <v>0</v>
      </c>
      <c r="BG86" s="364">
        <v>0</v>
      </c>
      <c r="BH86" s="364">
        <v>0</v>
      </c>
      <c r="BI86" s="364">
        <v>0</v>
      </c>
      <c r="BJ86" s="364">
        <v>0</v>
      </c>
      <c r="BK86" s="364">
        <v>0</v>
      </c>
      <c r="BL86" s="364">
        <v>0</v>
      </c>
      <c r="BM86" s="364">
        <v>0</v>
      </c>
      <c r="BN86" s="364">
        <v>0</v>
      </c>
      <c r="BO86" s="364">
        <v>0</v>
      </c>
      <c r="BP86" s="364">
        <v>0</v>
      </c>
      <c r="BQ86" s="364">
        <v>0</v>
      </c>
      <c r="BR86" s="364">
        <v>0</v>
      </c>
      <c r="BS86" s="364">
        <v>0</v>
      </c>
      <c r="BT86" s="364">
        <v>0</v>
      </c>
      <c r="BU86" s="364">
        <v>0</v>
      </c>
    </row>
    <row r="87" spans="1:73" ht="15.75" customHeight="1" outlineLevel="2">
      <c r="A87" s="132"/>
      <c r="B87" s="132"/>
      <c r="C87" s="320" t="s">
        <v>163</v>
      </c>
      <c r="D87" s="297"/>
      <c r="E87" s="132"/>
      <c r="F87" s="190"/>
      <c r="G87" s="132"/>
      <c r="H87" s="132"/>
      <c r="I87" s="100"/>
      <c r="J87" s="364"/>
      <c r="K87" s="364"/>
      <c r="L87" s="364"/>
      <c r="M87" s="364"/>
      <c r="N87" s="364"/>
      <c r="O87" s="364"/>
      <c r="P87" s="364"/>
      <c r="Q87" s="364"/>
      <c r="R87" s="364"/>
      <c r="S87" s="364"/>
      <c r="T87" s="364"/>
      <c r="U87" s="364"/>
      <c r="V87" s="364"/>
      <c r="W87" s="364"/>
      <c r="X87" s="364"/>
      <c r="Y87" s="364"/>
      <c r="Z87" s="364"/>
      <c r="AA87" s="364"/>
      <c r="AB87" s="364"/>
      <c r="AC87" s="364"/>
      <c r="AD87" s="364"/>
      <c r="AE87" s="364"/>
      <c r="AF87" s="364"/>
      <c r="AG87" s="364"/>
      <c r="AH87" s="364"/>
      <c r="AI87" s="364"/>
      <c r="AJ87" s="364"/>
      <c r="AK87" s="364"/>
      <c r="AL87" s="364"/>
      <c r="AM87" s="364"/>
      <c r="AN87" s="364"/>
      <c r="AO87" s="364"/>
      <c r="AP87" s="364"/>
      <c r="AQ87" s="364"/>
      <c r="AR87" s="364"/>
      <c r="AS87" s="364"/>
      <c r="AT87" s="364"/>
      <c r="AU87" s="364"/>
      <c r="AV87" s="364"/>
      <c r="AW87" s="364"/>
      <c r="AX87" s="364"/>
      <c r="AY87" s="364"/>
      <c r="AZ87" s="364"/>
      <c r="BA87" s="364"/>
      <c r="BB87" s="364"/>
      <c r="BC87" s="364"/>
      <c r="BD87" s="364"/>
      <c r="BE87" s="364"/>
      <c r="BF87" s="364"/>
      <c r="BG87" s="364"/>
      <c r="BH87" s="364"/>
      <c r="BI87" s="364"/>
      <c r="BJ87" s="364"/>
      <c r="BK87" s="364"/>
      <c r="BL87" s="364"/>
      <c r="BM87" s="364"/>
      <c r="BN87" s="364"/>
      <c r="BO87" s="364"/>
      <c r="BP87" s="364"/>
      <c r="BQ87" s="364"/>
      <c r="BR87" s="364"/>
      <c r="BS87" s="364"/>
      <c r="BT87" s="364"/>
      <c r="BU87" s="364"/>
    </row>
    <row r="88" spans="1:73" ht="15.75" customHeight="1" outlineLevel="2">
      <c r="A88" s="132"/>
      <c r="B88" s="132"/>
      <c r="C88" s="41" t="s">
        <v>338</v>
      </c>
      <c r="D88" s="8" t="s">
        <v>6</v>
      </c>
      <c r="E88" s="410">
        <v>1.125E-2</v>
      </c>
      <c r="F88" s="345" t="s">
        <v>340</v>
      </c>
      <c r="I88" s="90">
        <v>1350</v>
      </c>
      <c r="J88" s="364">
        <v>0</v>
      </c>
      <c r="K88" s="364">
        <v>0</v>
      </c>
      <c r="L88" s="364">
        <v>0</v>
      </c>
      <c r="M88" s="364">
        <v>0</v>
      </c>
      <c r="N88" s="364">
        <v>0</v>
      </c>
      <c r="O88" s="364">
        <v>0</v>
      </c>
      <c r="P88" s="364">
        <v>0</v>
      </c>
      <c r="Q88" s="364">
        <v>0</v>
      </c>
      <c r="R88" s="364">
        <v>0</v>
      </c>
      <c r="S88" s="364">
        <v>0</v>
      </c>
      <c r="T88" s="364">
        <v>0</v>
      </c>
      <c r="U88" s="364">
        <v>675</v>
      </c>
      <c r="V88" s="364">
        <v>0</v>
      </c>
      <c r="W88" s="364">
        <v>0</v>
      </c>
      <c r="X88" s="364">
        <v>675</v>
      </c>
      <c r="Y88" s="364">
        <v>0</v>
      </c>
      <c r="Z88" s="364">
        <v>0</v>
      </c>
      <c r="AA88" s="364">
        <v>0</v>
      </c>
      <c r="AB88" s="364">
        <v>0</v>
      </c>
      <c r="AC88" s="364">
        <v>0</v>
      </c>
      <c r="AD88" s="364">
        <v>0</v>
      </c>
      <c r="AE88" s="364">
        <v>0</v>
      </c>
      <c r="AF88" s="364">
        <v>0</v>
      </c>
      <c r="AG88" s="364">
        <v>0</v>
      </c>
      <c r="AH88" s="364">
        <v>0</v>
      </c>
      <c r="AI88" s="364">
        <v>0</v>
      </c>
      <c r="AJ88" s="364">
        <v>0</v>
      </c>
      <c r="AK88" s="364">
        <v>0</v>
      </c>
      <c r="AL88" s="364">
        <v>0</v>
      </c>
      <c r="AM88" s="364">
        <v>0</v>
      </c>
      <c r="AN88" s="364">
        <v>0</v>
      </c>
      <c r="AO88" s="364">
        <v>0</v>
      </c>
      <c r="AP88" s="364">
        <v>0</v>
      </c>
      <c r="AQ88" s="364">
        <v>0</v>
      </c>
      <c r="AR88" s="364">
        <v>0</v>
      </c>
      <c r="AS88" s="364">
        <v>0</v>
      </c>
      <c r="AT88" s="364">
        <v>0</v>
      </c>
      <c r="AU88" s="364">
        <v>0</v>
      </c>
      <c r="AV88" s="364">
        <v>0</v>
      </c>
      <c r="AW88" s="364">
        <v>0</v>
      </c>
      <c r="AX88" s="364">
        <v>0</v>
      </c>
      <c r="AY88" s="364">
        <v>0</v>
      </c>
      <c r="AZ88" s="364">
        <v>0</v>
      </c>
      <c r="BA88" s="364">
        <v>0</v>
      </c>
      <c r="BB88" s="364">
        <v>0</v>
      </c>
      <c r="BC88" s="364">
        <v>0</v>
      </c>
      <c r="BD88" s="364">
        <v>0</v>
      </c>
      <c r="BE88" s="364">
        <v>0</v>
      </c>
      <c r="BF88" s="364">
        <v>0</v>
      </c>
      <c r="BG88" s="364">
        <v>0</v>
      </c>
      <c r="BH88" s="364">
        <v>0</v>
      </c>
      <c r="BI88" s="364">
        <v>0</v>
      </c>
      <c r="BJ88" s="364">
        <v>0</v>
      </c>
      <c r="BK88" s="364">
        <v>0</v>
      </c>
      <c r="BL88" s="364">
        <v>0</v>
      </c>
      <c r="BM88" s="364">
        <v>0</v>
      </c>
      <c r="BN88" s="364">
        <v>0</v>
      </c>
      <c r="BO88" s="364">
        <v>0</v>
      </c>
      <c r="BP88" s="364">
        <v>0</v>
      </c>
      <c r="BQ88" s="364">
        <v>0</v>
      </c>
      <c r="BR88" s="364">
        <v>0</v>
      </c>
      <c r="BS88" s="364">
        <v>0</v>
      </c>
      <c r="BT88" s="364">
        <v>0</v>
      </c>
      <c r="BU88" s="364">
        <v>0</v>
      </c>
    </row>
    <row r="89" spans="1:73" ht="15.75" customHeight="1" outlineLevel="2">
      <c r="A89" s="132"/>
      <c r="B89" s="132"/>
      <c r="C89" s="24" t="s">
        <v>341</v>
      </c>
      <c r="D89" s="8" t="s">
        <v>6</v>
      </c>
      <c r="E89" s="410">
        <v>1.125E-2</v>
      </c>
      <c r="F89" s="345" t="s">
        <v>340</v>
      </c>
      <c r="I89" s="90">
        <v>8658.2885323587943</v>
      </c>
      <c r="J89" s="364">
        <v>0</v>
      </c>
      <c r="K89" s="364">
        <v>0</v>
      </c>
      <c r="L89" s="364">
        <v>0</v>
      </c>
      <c r="M89" s="364">
        <v>0</v>
      </c>
      <c r="N89" s="364">
        <v>0</v>
      </c>
      <c r="O89" s="364">
        <v>0</v>
      </c>
      <c r="P89" s="364">
        <v>0</v>
      </c>
      <c r="Q89" s="364">
        <v>0</v>
      </c>
      <c r="R89" s="364">
        <v>0</v>
      </c>
      <c r="S89" s="364">
        <v>0</v>
      </c>
      <c r="T89" s="364">
        <v>0</v>
      </c>
      <c r="U89" s="364">
        <v>0</v>
      </c>
      <c r="V89" s="364">
        <v>0</v>
      </c>
      <c r="W89" s="364">
        <v>0</v>
      </c>
      <c r="X89" s="364">
        <v>0</v>
      </c>
      <c r="Y89" s="364">
        <v>0</v>
      </c>
      <c r="Z89" s="364">
        <v>0</v>
      </c>
      <c r="AA89" s="364">
        <v>675</v>
      </c>
      <c r="AB89" s="364">
        <v>0</v>
      </c>
      <c r="AC89" s="364">
        <v>0</v>
      </c>
      <c r="AD89" s="364">
        <v>666.68585045279406</v>
      </c>
      <c r="AE89" s="364">
        <v>0</v>
      </c>
      <c r="AF89" s="364">
        <v>0</v>
      </c>
      <c r="AG89" s="364">
        <v>658.27816672318204</v>
      </c>
      <c r="AH89" s="364">
        <v>0</v>
      </c>
      <c r="AI89" s="364">
        <v>0</v>
      </c>
      <c r="AJ89" s="364">
        <v>649.77589655161194</v>
      </c>
      <c r="AK89" s="364">
        <v>0</v>
      </c>
      <c r="AL89" s="364">
        <v>0</v>
      </c>
      <c r="AM89" s="364">
        <v>641.17797584061157</v>
      </c>
      <c r="AN89" s="364">
        <v>0</v>
      </c>
      <c r="AO89" s="364">
        <v>0</v>
      </c>
      <c r="AP89" s="364">
        <v>632.48332852161252</v>
      </c>
      <c r="AQ89" s="364">
        <v>0</v>
      </c>
      <c r="AR89" s="364">
        <v>0</v>
      </c>
      <c r="AS89" s="364">
        <v>623.69086642027469</v>
      </c>
      <c r="AT89" s="364">
        <v>0</v>
      </c>
      <c r="AU89" s="364">
        <v>0</v>
      </c>
      <c r="AV89" s="364">
        <v>614.79948912029681</v>
      </c>
      <c r="AW89" s="364">
        <v>0</v>
      </c>
      <c r="AX89" s="364">
        <v>0</v>
      </c>
      <c r="AY89" s="364">
        <v>605.80808382569421</v>
      </c>
      <c r="AZ89" s="364">
        <v>0</v>
      </c>
      <c r="BA89" s="364">
        <v>0</v>
      </c>
      <c r="BB89" s="364">
        <v>596.7155252215274</v>
      </c>
      <c r="BC89" s="364">
        <v>0</v>
      </c>
      <c r="BD89" s="364">
        <v>0</v>
      </c>
      <c r="BE89" s="364">
        <v>587.52067533306354</v>
      </c>
      <c r="BF89" s="364">
        <v>0</v>
      </c>
      <c r="BG89" s="364">
        <v>0</v>
      </c>
      <c r="BH89" s="364">
        <v>578.22238338335455</v>
      </c>
      <c r="BI89" s="364">
        <v>0</v>
      </c>
      <c r="BJ89" s="364">
        <v>0</v>
      </c>
      <c r="BK89" s="364">
        <v>568.8194856492114</v>
      </c>
      <c r="BL89" s="364">
        <v>0</v>
      </c>
      <c r="BM89" s="364">
        <v>0</v>
      </c>
      <c r="BN89" s="364">
        <v>559.31080531555915</v>
      </c>
      <c r="BO89" s="364">
        <v>0</v>
      </c>
      <c r="BP89" s="364">
        <v>0</v>
      </c>
      <c r="BQ89" s="364">
        <v>0</v>
      </c>
      <c r="BR89" s="364">
        <v>0</v>
      </c>
      <c r="BS89" s="364">
        <v>0</v>
      </c>
      <c r="BT89" s="364">
        <v>0</v>
      </c>
      <c r="BU89" s="364">
        <v>0</v>
      </c>
    </row>
    <row r="90" spans="1:73" ht="15.75" customHeight="1" outlineLevel="2">
      <c r="A90" s="132"/>
      <c r="B90" s="132"/>
      <c r="C90" s="41" t="s">
        <v>213</v>
      </c>
      <c r="D90" s="8" t="s">
        <v>6</v>
      </c>
      <c r="F90" s="363"/>
      <c r="I90" s="90">
        <v>10008.288532358794</v>
      </c>
      <c r="J90" s="404">
        <v>0</v>
      </c>
      <c r="K90" s="404">
        <v>0</v>
      </c>
      <c r="L90" s="404">
        <v>0</v>
      </c>
      <c r="M90" s="404">
        <v>0</v>
      </c>
      <c r="N90" s="404">
        <v>0</v>
      </c>
      <c r="O90" s="404">
        <v>0</v>
      </c>
      <c r="P90" s="404">
        <v>0</v>
      </c>
      <c r="Q90" s="404">
        <v>0</v>
      </c>
      <c r="R90" s="404">
        <v>0</v>
      </c>
      <c r="S90" s="404">
        <v>0</v>
      </c>
      <c r="T90" s="404">
        <v>0</v>
      </c>
      <c r="U90" s="404">
        <v>675</v>
      </c>
      <c r="V90" s="404">
        <v>0</v>
      </c>
      <c r="W90" s="404">
        <v>0</v>
      </c>
      <c r="X90" s="404">
        <v>675</v>
      </c>
      <c r="Y90" s="404">
        <v>0</v>
      </c>
      <c r="Z90" s="404">
        <v>0</v>
      </c>
      <c r="AA90" s="404">
        <v>675</v>
      </c>
      <c r="AB90" s="404">
        <v>0</v>
      </c>
      <c r="AC90" s="404">
        <v>0</v>
      </c>
      <c r="AD90" s="404">
        <v>666.68585045279406</v>
      </c>
      <c r="AE90" s="404">
        <v>0</v>
      </c>
      <c r="AF90" s="404">
        <v>0</v>
      </c>
      <c r="AG90" s="404">
        <v>658.27816672318204</v>
      </c>
      <c r="AH90" s="404">
        <v>0</v>
      </c>
      <c r="AI90" s="404">
        <v>0</v>
      </c>
      <c r="AJ90" s="404">
        <v>649.77589655161194</v>
      </c>
      <c r="AK90" s="404">
        <v>0</v>
      </c>
      <c r="AL90" s="404">
        <v>0</v>
      </c>
      <c r="AM90" s="404">
        <v>641.17797584061157</v>
      </c>
      <c r="AN90" s="404">
        <v>0</v>
      </c>
      <c r="AO90" s="404">
        <v>0</v>
      </c>
      <c r="AP90" s="404">
        <v>632.48332852161252</v>
      </c>
      <c r="AQ90" s="404">
        <v>0</v>
      </c>
      <c r="AR90" s="404">
        <v>0</v>
      </c>
      <c r="AS90" s="404">
        <v>623.69086642027469</v>
      </c>
      <c r="AT90" s="404">
        <v>0</v>
      </c>
      <c r="AU90" s="404">
        <v>0</v>
      </c>
      <c r="AV90" s="404">
        <v>614.79948912029681</v>
      </c>
      <c r="AW90" s="404">
        <v>0</v>
      </c>
      <c r="AX90" s="404">
        <v>0</v>
      </c>
      <c r="AY90" s="404">
        <v>605.80808382569421</v>
      </c>
      <c r="AZ90" s="404">
        <v>0</v>
      </c>
      <c r="BA90" s="404">
        <v>0</v>
      </c>
      <c r="BB90" s="404">
        <v>596.7155252215274</v>
      </c>
      <c r="BC90" s="404">
        <v>0</v>
      </c>
      <c r="BD90" s="404">
        <v>0</v>
      </c>
      <c r="BE90" s="404">
        <v>587.52067533306354</v>
      </c>
      <c r="BF90" s="404">
        <v>0</v>
      </c>
      <c r="BG90" s="404">
        <v>0</v>
      </c>
      <c r="BH90" s="404">
        <v>578.22238338335455</v>
      </c>
      <c r="BI90" s="404">
        <v>0</v>
      </c>
      <c r="BJ90" s="404">
        <v>0</v>
      </c>
      <c r="BK90" s="404">
        <v>568.8194856492114</v>
      </c>
      <c r="BL90" s="404">
        <v>0</v>
      </c>
      <c r="BM90" s="404">
        <v>0</v>
      </c>
      <c r="BN90" s="404">
        <v>559.31080531555915</v>
      </c>
      <c r="BO90" s="404">
        <v>0</v>
      </c>
      <c r="BP90" s="404">
        <v>0</v>
      </c>
      <c r="BQ90" s="404">
        <v>0</v>
      </c>
      <c r="BR90" s="404">
        <v>0</v>
      </c>
      <c r="BS90" s="404">
        <v>0</v>
      </c>
      <c r="BT90" s="404">
        <v>0</v>
      </c>
      <c r="BU90" s="404">
        <v>0</v>
      </c>
    </row>
    <row r="91" spans="1:73" ht="15.75" customHeight="1" outlineLevel="2">
      <c r="A91" s="132"/>
      <c r="B91" s="132"/>
      <c r="C91" s="320" t="s">
        <v>161</v>
      </c>
      <c r="D91" s="132"/>
      <c r="E91" s="199"/>
      <c r="F91" s="199"/>
      <c r="G91" s="199"/>
      <c r="H91" s="199"/>
      <c r="I91" s="199"/>
      <c r="J91" s="364"/>
      <c r="K91" s="364"/>
      <c r="L91" s="364"/>
      <c r="M91" s="364"/>
      <c r="N91" s="364"/>
      <c r="O91" s="364"/>
      <c r="P91" s="364"/>
      <c r="Q91" s="364"/>
      <c r="R91" s="364"/>
      <c r="S91" s="364"/>
      <c r="T91" s="364"/>
      <c r="U91" s="364"/>
      <c r="V91" s="364"/>
      <c r="W91" s="364"/>
      <c r="X91" s="364"/>
      <c r="Y91" s="364"/>
      <c r="Z91" s="199"/>
      <c r="AB91" s="364"/>
      <c r="AC91" s="364"/>
      <c r="AD91" s="364"/>
      <c r="AE91" s="364"/>
      <c r="AF91" s="364"/>
      <c r="AG91" s="364"/>
      <c r="AH91" s="364"/>
      <c r="AI91" s="364"/>
      <c r="AJ91" s="364"/>
      <c r="AK91" s="364"/>
      <c r="AL91" s="364"/>
      <c r="AM91" s="364"/>
      <c r="AN91" s="364"/>
      <c r="AO91" s="364"/>
      <c r="AP91" s="364"/>
      <c r="AQ91" s="364"/>
      <c r="AR91" s="364"/>
      <c r="AS91" s="364"/>
      <c r="AT91" s="364"/>
      <c r="AU91" s="364"/>
      <c r="AV91" s="364"/>
      <c r="AW91" s="364"/>
      <c r="AX91" s="364"/>
      <c r="AY91" s="364"/>
      <c r="AZ91" s="364"/>
      <c r="BA91" s="364"/>
      <c r="BB91" s="364"/>
      <c r="BC91" s="364"/>
      <c r="BD91" s="364"/>
      <c r="BE91" s="364"/>
      <c r="BF91" s="364"/>
      <c r="BG91" s="364"/>
      <c r="BH91" s="364"/>
      <c r="BI91" s="364"/>
      <c r="BJ91" s="364"/>
      <c r="BK91" s="364"/>
      <c r="BL91" s="364"/>
      <c r="BM91" s="364"/>
      <c r="BN91" s="364"/>
      <c r="BO91" s="364"/>
      <c r="BP91" s="364"/>
      <c r="BQ91" s="364"/>
      <c r="BR91" s="364"/>
      <c r="BS91" s="364"/>
      <c r="BT91" s="364"/>
      <c r="BU91" s="364"/>
    </row>
    <row r="92" spans="1:73" ht="15.75" customHeight="1" outlineLevel="2">
      <c r="A92" s="132"/>
      <c r="B92" s="132"/>
      <c r="C92" s="24" t="s">
        <v>162</v>
      </c>
      <c r="D92" s="8" t="s">
        <v>6</v>
      </c>
      <c r="E92" s="199"/>
      <c r="F92" s="363"/>
      <c r="I92" s="90">
        <v>19796.497214300736</v>
      </c>
      <c r="J92" s="364">
        <v>0</v>
      </c>
      <c r="K92" s="364">
        <v>0</v>
      </c>
      <c r="L92" s="364">
        <v>0</v>
      </c>
      <c r="M92" s="364">
        <v>0</v>
      </c>
      <c r="N92" s="364">
        <v>0</v>
      </c>
      <c r="O92" s="364">
        <v>0</v>
      </c>
      <c r="P92" s="364">
        <v>0</v>
      </c>
      <c r="Q92" s="364">
        <v>0</v>
      </c>
      <c r="R92" s="364">
        <v>0</v>
      </c>
      <c r="S92" s="364">
        <v>0</v>
      </c>
      <c r="T92" s="364">
        <v>0</v>
      </c>
      <c r="U92" s="364">
        <v>0</v>
      </c>
      <c r="V92" s="364">
        <v>0</v>
      </c>
      <c r="W92" s="364">
        <v>0</v>
      </c>
      <c r="X92" s="364">
        <v>0</v>
      </c>
      <c r="Y92" s="364">
        <v>0</v>
      </c>
      <c r="Z92" s="364">
        <v>0</v>
      </c>
      <c r="AA92" s="364">
        <v>1414.0355153071957</v>
      </c>
      <c r="AB92" s="364">
        <v>0</v>
      </c>
      <c r="AC92" s="364">
        <v>0</v>
      </c>
      <c r="AD92" s="364">
        <v>1414.0355153071957</v>
      </c>
      <c r="AE92" s="364">
        <v>0</v>
      </c>
      <c r="AF92" s="364">
        <v>0</v>
      </c>
      <c r="AG92" s="364">
        <v>1414.0355153071955</v>
      </c>
      <c r="AH92" s="364">
        <v>0</v>
      </c>
      <c r="AI92" s="364">
        <v>0</v>
      </c>
      <c r="AJ92" s="364">
        <v>1414.0355153071962</v>
      </c>
      <c r="AK92" s="364">
        <v>0</v>
      </c>
      <c r="AL92" s="364">
        <v>0</v>
      </c>
      <c r="AM92" s="364">
        <v>1414.0355153071955</v>
      </c>
      <c r="AN92" s="364">
        <v>0</v>
      </c>
      <c r="AO92" s="364">
        <v>0</v>
      </c>
      <c r="AP92" s="364">
        <v>1414.0355153071955</v>
      </c>
      <c r="AQ92" s="364">
        <v>0</v>
      </c>
      <c r="AR92" s="364">
        <v>0</v>
      </c>
      <c r="AS92" s="364">
        <v>1414.0355153071955</v>
      </c>
      <c r="AT92" s="364">
        <v>0</v>
      </c>
      <c r="AU92" s="364">
        <v>0</v>
      </c>
      <c r="AV92" s="364">
        <v>1414.0355153071953</v>
      </c>
      <c r="AW92" s="364">
        <v>0</v>
      </c>
      <c r="AX92" s="364">
        <v>0</v>
      </c>
      <c r="AY92" s="364">
        <v>1414.0355153071951</v>
      </c>
      <c r="AZ92" s="364">
        <v>0</v>
      </c>
      <c r="BA92" s="364">
        <v>0</v>
      </c>
      <c r="BB92" s="364">
        <v>1414.0355153071955</v>
      </c>
      <c r="BC92" s="364">
        <v>0</v>
      </c>
      <c r="BD92" s="364">
        <v>0</v>
      </c>
      <c r="BE92" s="364">
        <v>1414.0355153071953</v>
      </c>
      <c r="BF92" s="364">
        <v>0</v>
      </c>
      <c r="BG92" s="364">
        <v>0</v>
      </c>
      <c r="BH92" s="364">
        <v>1414.0355153071957</v>
      </c>
      <c r="BI92" s="364">
        <v>0</v>
      </c>
      <c r="BJ92" s="364">
        <v>0</v>
      </c>
      <c r="BK92" s="364">
        <v>1414.0355153071951</v>
      </c>
      <c r="BL92" s="364">
        <v>0</v>
      </c>
      <c r="BM92" s="364">
        <v>0</v>
      </c>
      <c r="BN92" s="364">
        <v>1414.0355153071953</v>
      </c>
      <c r="BO92" s="364">
        <v>0</v>
      </c>
      <c r="BP92" s="364">
        <v>0</v>
      </c>
      <c r="BQ92" s="364">
        <v>0</v>
      </c>
      <c r="BR92" s="364">
        <v>0</v>
      </c>
      <c r="BS92" s="364">
        <v>0</v>
      </c>
      <c r="BT92" s="364">
        <v>0</v>
      </c>
      <c r="BU92" s="364">
        <v>0</v>
      </c>
    </row>
    <row r="93" spans="1:73" ht="15.75" customHeight="1" outlineLevel="2">
      <c r="A93" s="132"/>
      <c r="B93" s="132"/>
      <c r="C93" s="24" t="s">
        <v>342</v>
      </c>
      <c r="D93" s="8" t="s">
        <v>6</v>
      </c>
      <c r="E93" s="410">
        <v>1.125E-2</v>
      </c>
      <c r="F93" s="345" t="s">
        <v>340</v>
      </c>
      <c r="I93" s="90">
        <v>8658.2885323587943</v>
      </c>
      <c r="J93" s="364">
        <v>0</v>
      </c>
      <c r="K93" s="364">
        <v>0</v>
      </c>
      <c r="L93" s="364">
        <v>0</v>
      </c>
      <c r="M93" s="364">
        <v>0</v>
      </c>
      <c r="N93" s="364">
        <v>0</v>
      </c>
      <c r="O93" s="364">
        <v>0</v>
      </c>
      <c r="P93" s="364">
        <v>0</v>
      </c>
      <c r="Q93" s="364">
        <v>0</v>
      </c>
      <c r="R93" s="364">
        <v>0</v>
      </c>
      <c r="S93" s="364">
        <v>0</v>
      </c>
      <c r="T93" s="364">
        <v>0</v>
      </c>
      <c r="U93" s="364">
        <v>0</v>
      </c>
      <c r="V93" s="364">
        <v>0</v>
      </c>
      <c r="W93" s="364">
        <v>0</v>
      </c>
      <c r="X93" s="364">
        <v>0</v>
      </c>
      <c r="Y93" s="364">
        <v>0</v>
      </c>
      <c r="Z93" s="364">
        <v>0</v>
      </c>
      <c r="AA93" s="364">
        <v>675</v>
      </c>
      <c r="AB93" s="364">
        <v>0</v>
      </c>
      <c r="AC93" s="364">
        <v>0</v>
      </c>
      <c r="AD93" s="364">
        <v>666.68585045279406</v>
      </c>
      <c r="AE93" s="364">
        <v>0</v>
      </c>
      <c r="AF93" s="364">
        <v>0</v>
      </c>
      <c r="AG93" s="364">
        <v>658.27816672318204</v>
      </c>
      <c r="AH93" s="364">
        <v>0</v>
      </c>
      <c r="AI93" s="364">
        <v>0</v>
      </c>
      <c r="AJ93" s="364">
        <v>649.77589655161194</v>
      </c>
      <c r="AK93" s="364">
        <v>0</v>
      </c>
      <c r="AL93" s="364">
        <v>0</v>
      </c>
      <c r="AM93" s="364">
        <v>641.17797584061157</v>
      </c>
      <c r="AN93" s="364">
        <v>0</v>
      </c>
      <c r="AO93" s="364">
        <v>0</v>
      </c>
      <c r="AP93" s="364">
        <v>632.48332852161252</v>
      </c>
      <c r="AQ93" s="364">
        <v>0</v>
      </c>
      <c r="AR93" s="364">
        <v>0</v>
      </c>
      <c r="AS93" s="364">
        <v>623.69086642027469</v>
      </c>
      <c r="AT93" s="364">
        <v>0</v>
      </c>
      <c r="AU93" s="364">
        <v>0</v>
      </c>
      <c r="AV93" s="364">
        <v>614.79948912029681</v>
      </c>
      <c r="AW93" s="364">
        <v>0</v>
      </c>
      <c r="AX93" s="364">
        <v>0</v>
      </c>
      <c r="AY93" s="364">
        <v>605.80808382569421</v>
      </c>
      <c r="AZ93" s="364">
        <v>0</v>
      </c>
      <c r="BA93" s="364">
        <v>0</v>
      </c>
      <c r="BB93" s="364">
        <v>596.7155252215274</v>
      </c>
      <c r="BC93" s="364">
        <v>0</v>
      </c>
      <c r="BD93" s="364">
        <v>0</v>
      </c>
      <c r="BE93" s="364">
        <v>587.52067533306354</v>
      </c>
      <c r="BF93" s="364">
        <v>0</v>
      </c>
      <c r="BG93" s="364">
        <v>0</v>
      </c>
      <c r="BH93" s="364">
        <v>578.22238338335455</v>
      </c>
      <c r="BI93" s="364">
        <v>0</v>
      </c>
      <c r="BJ93" s="364">
        <v>0</v>
      </c>
      <c r="BK93" s="364">
        <v>568.8194856492114</v>
      </c>
      <c r="BL93" s="364">
        <v>0</v>
      </c>
      <c r="BM93" s="364">
        <v>0</v>
      </c>
      <c r="BN93" s="364">
        <v>559.31080531555915</v>
      </c>
      <c r="BO93" s="364">
        <v>0</v>
      </c>
      <c r="BP93" s="364">
        <v>0</v>
      </c>
      <c r="BQ93" s="364">
        <v>0</v>
      </c>
      <c r="BR93" s="364">
        <v>0</v>
      </c>
      <c r="BS93" s="364">
        <v>0</v>
      </c>
      <c r="BT93" s="364">
        <v>0</v>
      </c>
      <c r="BU93" s="364">
        <v>0</v>
      </c>
    </row>
    <row r="94" spans="1:73" ht="15.75" customHeight="1" outlineLevel="2">
      <c r="A94" s="132"/>
      <c r="B94" s="132"/>
      <c r="C94" s="24" t="s">
        <v>161</v>
      </c>
      <c r="D94" s="8" t="s">
        <v>6</v>
      </c>
      <c r="I94" s="90">
        <v>11138.208681941944</v>
      </c>
      <c r="J94" s="404">
        <v>0</v>
      </c>
      <c r="K94" s="404">
        <v>0</v>
      </c>
      <c r="L94" s="404">
        <v>0</v>
      </c>
      <c r="M94" s="404">
        <v>0</v>
      </c>
      <c r="N94" s="404">
        <v>0</v>
      </c>
      <c r="O94" s="404">
        <v>0</v>
      </c>
      <c r="P94" s="404">
        <v>0</v>
      </c>
      <c r="Q94" s="404">
        <v>0</v>
      </c>
      <c r="R94" s="404">
        <v>0</v>
      </c>
      <c r="S94" s="404">
        <v>0</v>
      </c>
      <c r="T94" s="404">
        <v>0</v>
      </c>
      <c r="U94" s="404">
        <v>0</v>
      </c>
      <c r="V94" s="404">
        <v>0</v>
      </c>
      <c r="W94" s="404">
        <v>0</v>
      </c>
      <c r="X94" s="404">
        <v>0</v>
      </c>
      <c r="Y94" s="404">
        <v>0</v>
      </c>
      <c r="Z94" s="404">
        <v>0</v>
      </c>
      <c r="AA94" s="404">
        <v>739.03551530719574</v>
      </c>
      <c r="AB94" s="404">
        <v>0</v>
      </c>
      <c r="AC94" s="404">
        <v>0</v>
      </c>
      <c r="AD94" s="404">
        <v>747.34966485440168</v>
      </c>
      <c r="AE94" s="404">
        <v>0</v>
      </c>
      <c r="AF94" s="404">
        <v>0</v>
      </c>
      <c r="AG94" s="404">
        <v>755.75734858401347</v>
      </c>
      <c r="AH94" s="404">
        <v>0</v>
      </c>
      <c r="AI94" s="404">
        <v>0</v>
      </c>
      <c r="AJ94" s="404">
        <v>764.25961875558426</v>
      </c>
      <c r="AK94" s="404">
        <v>0</v>
      </c>
      <c r="AL94" s="404">
        <v>0</v>
      </c>
      <c r="AM94" s="404">
        <v>772.85753946658394</v>
      </c>
      <c r="AN94" s="404">
        <v>0</v>
      </c>
      <c r="AO94" s="404">
        <v>0</v>
      </c>
      <c r="AP94" s="404">
        <v>781.55218678558299</v>
      </c>
      <c r="AQ94" s="404">
        <v>0</v>
      </c>
      <c r="AR94" s="404">
        <v>0</v>
      </c>
      <c r="AS94" s="404">
        <v>790.34464888692082</v>
      </c>
      <c r="AT94" s="404">
        <v>0</v>
      </c>
      <c r="AU94" s="404">
        <v>0</v>
      </c>
      <c r="AV94" s="404">
        <v>799.23602618689847</v>
      </c>
      <c r="AW94" s="404">
        <v>0</v>
      </c>
      <c r="AX94" s="404">
        <v>0</v>
      </c>
      <c r="AY94" s="404">
        <v>808.22743148150084</v>
      </c>
      <c r="AZ94" s="404">
        <v>0</v>
      </c>
      <c r="BA94" s="404">
        <v>0</v>
      </c>
      <c r="BB94" s="404">
        <v>817.31999008566811</v>
      </c>
      <c r="BC94" s="404">
        <v>0</v>
      </c>
      <c r="BD94" s="404">
        <v>0</v>
      </c>
      <c r="BE94" s="404">
        <v>826.51483997413175</v>
      </c>
      <c r="BF94" s="404">
        <v>0</v>
      </c>
      <c r="BG94" s="404">
        <v>0</v>
      </c>
      <c r="BH94" s="404">
        <v>835.81313192384118</v>
      </c>
      <c r="BI94" s="404">
        <v>0</v>
      </c>
      <c r="BJ94" s="404">
        <v>0</v>
      </c>
      <c r="BK94" s="404">
        <v>845.21602965798365</v>
      </c>
      <c r="BL94" s="404">
        <v>0</v>
      </c>
      <c r="BM94" s="404">
        <v>0</v>
      </c>
      <c r="BN94" s="404">
        <v>854.72470999163613</v>
      </c>
      <c r="BO94" s="404">
        <v>0</v>
      </c>
      <c r="BP94" s="404">
        <v>0</v>
      </c>
      <c r="BQ94" s="404">
        <v>0</v>
      </c>
      <c r="BR94" s="404">
        <v>0</v>
      </c>
      <c r="BS94" s="404">
        <v>0</v>
      </c>
      <c r="BT94" s="404">
        <v>0</v>
      </c>
      <c r="BU94" s="404">
        <v>0</v>
      </c>
    </row>
    <row r="95" spans="1:73" ht="15.75" customHeight="1" outlineLevel="2">
      <c r="A95" s="132"/>
      <c r="B95" s="132"/>
      <c r="C95" s="132"/>
      <c r="D95" s="132"/>
      <c r="E95" s="132"/>
      <c r="F95" s="132"/>
      <c r="G95" s="132"/>
      <c r="H95" s="132"/>
      <c r="I95" s="132"/>
      <c r="J95" s="132"/>
      <c r="K95" s="132"/>
      <c r="L95" s="132"/>
      <c r="M95" s="132"/>
      <c r="N95" s="132"/>
      <c r="O95" s="132"/>
      <c r="P95" s="132"/>
      <c r="Q95" s="132"/>
      <c r="R95" s="132"/>
      <c r="S95" s="132"/>
      <c r="T95" s="132"/>
      <c r="U95" s="132"/>
      <c r="V95" s="132"/>
      <c r="W95" s="132"/>
      <c r="X95" s="132"/>
      <c r="Y95" s="132"/>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row>
    <row r="96" spans="1:73" ht="24" customHeight="1" outlineLevel="1">
      <c r="A96" s="132"/>
      <c r="B96" s="142" t="s">
        <v>199</v>
      </c>
      <c r="C96" s="142" t="s">
        <v>807</v>
      </c>
      <c r="D96" s="407"/>
      <c r="E96" s="132"/>
      <c r="F96" s="132"/>
      <c r="G96" s="132"/>
      <c r="H96" s="132"/>
      <c r="I96" s="132"/>
      <c r="J96" s="132"/>
      <c r="K96" s="132"/>
      <c r="L96" s="132"/>
      <c r="M96" s="132"/>
      <c r="N96" s="132"/>
      <c r="O96" s="132"/>
      <c r="P96" s="132"/>
      <c r="Q96" s="132"/>
      <c r="R96" s="132"/>
      <c r="S96" s="132"/>
      <c r="T96" s="132"/>
      <c r="U96" s="132"/>
      <c r="V96" s="132"/>
      <c r="W96" s="132"/>
      <c r="X96" s="132"/>
      <c r="Y96" s="132"/>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row>
    <row r="97" spans="1:73" ht="17.25" customHeight="1" outlineLevel="2">
      <c r="A97" s="132"/>
      <c r="B97" s="132"/>
      <c r="C97" s="41" t="s">
        <v>145</v>
      </c>
      <c r="D97" s="8" t="s">
        <v>6</v>
      </c>
      <c r="J97" s="364">
        <v>0</v>
      </c>
      <c r="K97" s="364">
        <v>0</v>
      </c>
      <c r="L97" s="364">
        <v>0</v>
      </c>
      <c r="M97" s="364">
        <v>0</v>
      </c>
      <c r="N97" s="364">
        <v>55000</v>
      </c>
      <c r="O97" s="364">
        <v>55000</v>
      </c>
      <c r="P97" s="364">
        <v>55000</v>
      </c>
      <c r="Q97" s="364">
        <v>55000</v>
      </c>
      <c r="R97" s="364">
        <v>55000</v>
      </c>
      <c r="S97" s="364">
        <v>55000</v>
      </c>
      <c r="T97" s="364">
        <v>55000</v>
      </c>
      <c r="U97" s="364">
        <v>55000</v>
      </c>
      <c r="V97" s="364">
        <v>55000</v>
      </c>
      <c r="W97" s="364">
        <v>55000</v>
      </c>
      <c r="X97" s="364">
        <v>55000</v>
      </c>
      <c r="Y97" s="364">
        <v>50000</v>
      </c>
      <c r="Z97" s="364">
        <v>50000</v>
      </c>
      <c r="AA97" s="364">
        <v>50000</v>
      </c>
      <c r="AB97" s="364">
        <v>50000</v>
      </c>
      <c r="AC97" s="364">
        <v>50000</v>
      </c>
      <c r="AD97" s="364">
        <v>40000</v>
      </c>
      <c r="AE97" s="364">
        <v>40000</v>
      </c>
      <c r="AF97" s="364">
        <v>40000</v>
      </c>
      <c r="AG97" s="364">
        <v>40000</v>
      </c>
      <c r="AH97" s="364">
        <v>40000</v>
      </c>
      <c r="AI97" s="364">
        <v>40000</v>
      </c>
      <c r="AJ97" s="364">
        <v>30000</v>
      </c>
      <c r="AK97" s="364">
        <v>30000</v>
      </c>
      <c r="AL97" s="364">
        <v>30000</v>
      </c>
      <c r="AM97" s="364">
        <v>30000</v>
      </c>
      <c r="AN97" s="364">
        <v>30000</v>
      </c>
      <c r="AO97" s="364">
        <v>30000</v>
      </c>
      <c r="AP97" s="364">
        <v>30000</v>
      </c>
      <c r="AQ97" s="364">
        <v>30000</v>
      </c>
      <c r="AR97" s="364">
        <v>15000</v>
      </c>
      <c r="AS97" s="364">
        <v>15000</v>
      </c>
      <c r="AT97" s="364">
        <v>15000</v>
      </c>
      <c r="AU97" s="364">
        <v>15000</v>
      </c>
      <c r="AV97" s="364">
        <v>15000</v>
      </c>
      <c r="AW97" s="364">
        <v>15000</v>
      </c>
      <c r="AX97" s="364">
        <v>15000</v>
      </c>
      <c r="AY97" s="364">
        <v>15000</v>
      </c>
      <c r="AZ97" s="364">
        <v>15000</v>
      </c>
      <c r="BA97" s="364">
        <v>15000</v>
      </c>
      <c r="BB97" s="364">
        <v>15000</v>
      </c>
      <c r="BC97" s="364">
        <v>15000</v>
      </c>
      <c r="BD97" s="364">
        <v>10000</v>
      </c>
      <c r="BE97" s="364">
        <v>10000</v>
      </c>
      <c r="BF97" s="364">
        <v>10000</v>
      </c>
      <c r="BG97" s="364">
        <v>10000</v>
      </c>
      <c r="BH97" s="364">
        <v>10000</v>
      </c>
      <c r="BI97" s="364">
        <v>5000</v>
      </c>
      <c r="BJ97" s="364">
        <v>5000</v>
      </c>
      <c r="BK97" s="364">
        <v>5000</v>
      </c>
      <c r="BL97" s="364">
        <v>5000</v>
      </c>
      <c r="BM97" s="364">
        <v>0</v>
      </c>
      <c r="BN97" s="364">
        <v>0</v>
      </c>
      <c r="BO97" s="364">
        <v>0</v>
      </c>
      <c r="BP97" s="364">
        <v>0</v>
      </c>
      <c r="BQ97" s="364">
        <v>0</v>
      </c>
      <c r="BR97" s="364">
        <v>0</v>
      </c>
      <c r="BS97" s="364">
        <v>0</v>
      </c>
      <c r="BT97" s="364">
        <v>0</v>
      </c>
      <c r="BU97" s="364">
        <v>0</v>
      </c>
    </row>
    <row r="98" spans="1:73" ht="17.25" customHeight="1" outlineLevel="2">
      <c r="A98" s="132"/>
      <c r="B98" s="132"/>
      <c r="C98" s="24" t="s">
        <v>313</v>
      </c>
      <c r="D98" s="8" t="s">
        <v>6</v>
      </c>
      <c r="I98" s="90">
        <v>55000</v>
      </c>
      <c r="J98" s="364">
        <v>0</v>
      </c>
      <c r="K98" s="364">
        <v>0</v>
      </c>
      <c r="L98" s="364">
        <v>0</v>
      </c>
      <c r="M98" s="364">
        <v>55000</v>
      </c>
      <c r="N98" s="364">
        <v>0</v>
      </c>
      <c r="O98" s="364">
        <v>0</v>
      </c>
      <c r="P98" s="364">
        <v>0</v>
      </c>
      <c r="Q98" s="364">
        <v>0</v>
      </c>
      <c r="R98" s="364">
        <v>0</v>
      </c>
      <c r="S98" s="364">
        <v>0</v>
      </c>
      <c r="T98" s="364">
        <v>0</v>
      </c>
      <c r="U98" s="364">
        <v>0</v>
      </c>
      <c r="V98" s="364">
        <v>0</v>
      </c>
      <c r="W98" s="364">
        <v>0</v>
      </c>
      <c r="X98" s="364">
        <v>0</v>
      </c>
      <c r="Y98" s="364">
        <v>0</v>
      </c>
      <c r="Z98" s="364">
        <v>0</v>
      </c>
      <c r="AA98" s="364">
        <v>0</v>
      </c>
      <c r="AB98" s="364">
        <v>0</v>
      </c>
      <c r="AC98" s="364">
        <v>0</v>
      </c>
      <c r="AD98" s="364">
        <v>0</v>
      </c>
      <c r="AE98" s="364">
        <v>0</v>
      </c>
      <c r="AF98" s="364">
        <v>0</v>
      </c>
      <c r="AG98" s="364">
        <v>0</v>
      </c>
      <c r="AH98" s="364">
        <v>0</v>
      </c>
      <c r="AI98" s="364">
        <v>0</v>
      </c>
      <c r="AJ98" s="364">
        <v>0</v>
      </c>
      <c r="AK98" s="364">
        <v>0</v>
      </c>
      <c r="AL98" s="364">
        <v>0</v>
      </c>
      <c r="AM98" s="364">
        <v>0</v>
      </c>
      <c r="AN98" s="364">
        <v>0</v>
      </c>
      <c r="AO98" s="364">
        <v>0</v>
      </c>
      <c r="AP98" s="364">
        <v>0</v>
      </c>
      <c r="AQ98" s="364">
        <v>0</v>
      </c>
      <c r="AR98" s="364">
        <v>0</v>
      </c>
      <c r="AS98" s="364">
        <v>0</v>
      </c>
      <c r="AT98" s="364">
        <v>0</v>
      </c>
      <c r="AU98" s="364">
        <v>0</v>
      </c>
      <c r="AV98" s="364">
        <v>0</v>
      </c>
      <c r="AW98" s="364">
        <v>0</v>
      </c>
      <c r="AX98" s="364">
        <v>0</v>
      </c>
      <c r="AY98" s="364">
        <v>0</v>
      </c>
      <c r="AZ98" s="364">
        <v>0</v>
      </c>
      <c r="BA98" s="364">
        <v>0</v>
      </c>
      <c r="BB98" s="364">
        <v>0</v>
      </c>
      <c r="BC98" s="364">
        <v>0</v>
      </c>
      <c r="BD98" s="364">
        <v>0</v>
      </c>
      <c r="BE98" s="364">
        <v>0</v>
      </c>
      <c r="BF98" s="364">
        <v>0</v>
      </c>
      <c r="BG98" s="364">
        <v>0</v>
      </c>
      <c r="BH98" s="364">
        <v>0</v>
      </c>
      <c r="BI98" s="364">
        <v>0</v>
      </c>
      <c r="BJ98" s="364">
        <v>0</v>
      </c>
      <c r="BK98" s="364">
        <v>0</v>
      </c>
      <c r="BL98" s="364">
        <v>0</v>
      </c>
      <c r="BM98" s="364">
        <v>0</v>
      </c>
      <c r="BN98" s="364">
        <v>0</v>
      </c>
      <c r="BO98" s="364">
        <v>0</v>
      </c>
      <c r="BP98" s="364">
        <v>0</v>
      </c>
      <c r="BQ98" s="364">
        <v>0</v>
      </c>
      <c r="BR98" s="364">
        <v>0</v>
      </c>
      <c r="BS98" s="364">
        <v>0</v>
      </c>
      <c r="BT98" s="364">
        <v>0</v>
      </c>
      <c r="BU98" s="364">
        <v>0</v>
      </c>
    </row>
    <row r="99" spans="1:73" ht="17.25" customHeight="1" outlineLevel="2">
      <c r="A99" s="132"/>
      <c r="B99" s="132"/>
      <c r="C99" s="41" t="s">
        <v>161</v>
      </c>
      <c r="D99" s="8" t="s">
        <v>6</v>
      </c>
      <c r="I99" s="90">
        <v>-55000</v>
      </c>
      <c r="J99" s="364">
        <v>0</v>
      </c>
      <c r="K99" s="364">
        <v>0</v>
      </c>
      <c r="L99" s="364">
        <v>0</v>
      </c>
      <c r="M99" s="364">
        <v>0</v>
      </c>
      <c r="N99" s="364">
        <v>0</v>
      </c>
      <c r="O99" s="364">
        <v>0</v>
      </c>
      <c r="P99" s="364">
        <v>0</v>
      </c>
      <c r="Q99" s="364">
        <v>0</v>
      </c>
      <c r="R99" s="364">
        <v>0</v>
      </c>
      <c r="S99" s="364">
        <v>0</v>
      </c>
      <c r="T99" s="364">
        <v>0</v>
      </c>
      <c r="U99" s="364">
        <v>0</v>
      </c>
      <c r="V99" s="364">
        <v>0</v>
      </c>
      <c r="W99" s="364">
        <v>0</v>
      </c>
      <c r="X99" s="364">
        <v>-5000</v>
      </c>
      <c r="Y99" s="364">
        <v>0</v>
      </c>
      <c r="Z99" s="364">
        <v>0</v>
      </c>
      <c r="AA99" s="364">
        <v>0</v>
      </c>
      <c r="AB99" s="364">
        <v>0</v>
      </c>
      <c r="AC99" s="364">
        <v>-10000</v>
      </c>
      <c r="AD99" s="364">
        <v>0</v>
      </c>
      <c r="AE99" s="364">
        <v>0</v>
      </c>
      <c r="AF99" s="364">
        <v>0</v>
      </c>
      <c r="AG99" s="364">
        <v>0</v>
      </c>
      <c r="AH99" s="364">
        <v>0</v>
      </c>
      <c r="AI99" s="364">
        <v>-10000</v>
      </c>
      <c r="AJ99" s="364">
        <v>0</v>
      </c>
      <c r="AK99" s="364">
        <v>0</v>
      </c>
      <c r="AL99" s="364">
        <v>0</v>
      </c>
      <c r="AM99" s="364">
        <v>0</v>
      </c>
      <c r="AN99" s="364">
        <v>0</v>
      </c>
      <c r="AO99" s="364">
        <v>0</v>
      </c>
      <c r="AP99" s="364">
        <v>0</v>
      </c>
      <c r="AQ99" s="364">
        <v>-15000</v>
      </c>
      <c r="AR99" s="364">
        <v>0</v>
      </c>
      <c r="AS99" s="364">
        <v>0</v>
      </c>
      <c r="AT99" s="364">
        <v>0</v>
      </c>
      <c r="AU99" s="364">
        <v>0</v>
      </c>
      <c r="AV99" s="364">
        <v>0</v>
      </c>
      <c r="AW99" s="364">
        <v>0</v>
      </c>
      <c r="AX99" s="364">
        <v>0</v>
      </c>
      <c r="AY99" s="364">
        <v>0</v>
      </c>
      <c r="AZ99" s="364">
        <v>0</v>
      </c>
      <c r="BA99" s="364">
        <v>0</v>
      </c>
      <c r="BB99" s="364">
        <v>0</v>
      </c>
      <c r="BC99" s="364">
        <v>-5000</v>
      </c>
      <c r="BD99" s="364">
        <v>0</v>
      </c>
      <c r="BE99" s="364">
        <v>0</v>
      </c>
      <c r="BF99" s="364">
        <v>0</v>
      </c>
      <c r="BG99" s="364">
        <v>0</v>
      </c>
      <c r="BH99" s="364">
        <v>-5000</v>
      </c>
      <c r="BI99" s="364">
        <v>0</v>
      </c>
      <c r="BJ99" s="364">
        <v>0</v>
      </c>
      <c r="BK99" s="364">
        <v>0</v>
      </c>
      <c r="BL99" s="364">
        <v>-5000</v>
      </c>
      <c r="BM99" s="364">
        <v>0</v>
      </c>
      <c r="BN99" s="364">
        <v>0</v>
      </c>
      <c r="BO99" s="364">
        <v>0</v>
      </c>
      <c r="BP99" s="364">
        <v>0</v>
      </c>
      <c r="BQ99" s="364">
        <v>0</v>
      </c>
      <c r="BR99" s="364">
        <v>0</v>
      </c>
      <c r="BS99" s="364">
        <v>0</v>
      </c>
      <c r="BT99" s="364">
        <v>0</v>
      </c>
      <c r="BU99" s="364">
        <v>0</v>
      </c>
    </row>
    <row r="100" spans="1:73" ht="17.25" customHeight="1" outlineLevel="2" thickBot="1">
      <c r="A100" s="132"/>
      <c r="B100" s="132"/>
      <c r="C100" s="24" t="s">
        <v>154</v>
      </c>
      <c r="D100" s="8" t="s">
        <v>6</v>
      </c>
      <c r="I100" s="147"/>
      <c r="J100" s="408">
        <v>0</v>
      </c>
      <c r="K100" s="408">
        <v>0</v>
      </c>
      <c r="L100" s="408">
        <v>0</v>
      </c>
      <c r="M100" s="408">
        <v>55000</v>
      </c>
      <c r="N100" s="408">
        <v>55000</v>
      </c>
      <c r="O100" s="408">
        <v>55000</v>
      </c>
      <c r="P100" s="408">
        <v>55000</v>
      </c>
      <c r="Q100" s="408">
        <v>55000</v>
      </c>
      <c r="R100" s="408">
        <v>55000</v>
      </c>
      <c r="S100" s="408">
        <v>55000</v>
      </c>
      <c r="T100" s="408">
        <v>55000</v>
      </c>
      <c r="U100" s="408">
        <v>55000</v>
      </c>
      <c r="V100" s="408">
        <v>55000</v>
      </c>
      <c r="W100" s="408">
        <v>55000</v>
      </c>
      <c r="X100" s="408">
        <v>50000</v>
      </c>
      <c r="Y100" s="408">
        <v>50000</v>
      </c>
      <c r="Z100" s="408">
        <v>50000</v>
      </c>
      <c r="AA100" s="408">
        <v>50000</v>
      </c>
      <c r="AB100" s="408">
        <v>50000</v>
      </c>
      <c r="AC100" s="408">
        <v>40000</v>
      </c>
      <c r="AD100" s="408">
        <v>40000</v>
      </c>
      <c r="AE100" s="408">
        <v>40000</v>
      </c>
      <c r="AF100" s="408">
        <v>40000</v>
      </c>
      <c r="AG100" s="408">
        <v>40000</v>
      </c>
      <c r="AH100" s="408">
        <v>40000</v>
      </c>
      <c r="AI100" s="408">
        <v>30000</v>
      </c>
      <c r="AJ100" s="408">
        <v>30000</v>
      </c>
      <c r="AK100" s="408">
        <v>30000</v>
      </c>
      <c r="AL100" s="408">
        <v>30000</v>
      </c>
      <c r="AM100" s="408">
        <v>30000</v>
      </c>
      <c r="AN100" s="408">
        <v>30000</v>
      </c>
      <c r="AO100" s="408">
        <v>30000</v>
      </c>
      <c r="AP100" s="408">
        <v>30000</v>
      </c>
      <c r="AQ100" s="408">
        <v>15000</v>
      </c>
      <c r="AR100" s="408">
        <v>15000</v>
      </c>
      <c r="AS100" s="408">
        <v>15000</v>
      </c>
      <c r="AT100" s="408">
        <v>15000</v>
      </c>
      <c r="AU100" s="408">
        <v>15000</v>
      </c>
      <c r="AV100" s="408">
        <v>15000</v>
      </c>
      <c r="AW100" s="408">
        <v>15000</v>
      </c>
      <c r="AX100" s="408">
        <v>15000</v>
      </c>
      <c r="AY100" s="408">
        <v>15000</v>
      </c>
      <c r="AZ100" s="408">
        <v>15000</v>
      </c>
      <c r="BA100" s="408">
        <v>15000</v>
      </c>
      <c r="BB100" s="408">
        <v>15000</v>
      </c>
      <c r="BC100" s="408">
        <v>10000</v>
      </c>
      <c r="BD100" s="408">
        <v>10000</v>
      </c>
      <c r="BE100" s="408">
        <v>10000</v>
      </c>
      <c r="BF100" s="408">
        <v>10000</v>
      </c>
      <c r="BG100" s="408">
        <v>10000</v>
      </c>
      <c r="BH100" s="408">
        <v>5000</v>
      </c>
      <c r="BI100" s="408">
        <v>5000</v>
      </c>
      <c r="BJ100" s="408">
        <v>5000</v>
      </c>
      <c r="BK100" s="408">
        <v>5000</v>
      </c>
      <c r="BL100" s="408">
        <v>0</v>
      </c>
      <c r="BM100" s="408">
        <v>0</v>
      </c>
      <c r="BN100" s="408">
        <v>0</v>
      </c>
      <c r="BO100" s="408">
        <v>0</v>
      </c>
      <c r="BP100" s="408">
        <v>0</v>
      </c>
      <c r="BQ100" s="408">
        <v>0</v>
      </c>
      <c r="BR100" s="408">
        <v>0</v>
      </c>
      <c r="BS100" s="408">
        <v>0</v>
      </c>
      <c r="BT100" s="408">
        <v>0</v>
      </c>
      <c r="BU100" s="408">
        <v>0</v>
      </c>
    </row>
    <row r="101" spans="1:73" s="199" customFormat="1" ht="17.25" customHeight="1" outlineLevel="2" thickTop="1">
      <c r="A101" s="132"/>
      <c r="B101" s="132"/>
      <c r="C101" s="24"/>
      <c r="D101" s="8"/>
      <c r="E101" s="11" t="s">
        <v>345</v>
      </c>
      <c r="F101" s="11" t="s">
        <v>346</v>
      </c>
      <c r="H101" s="132"/>
      <c r="I101" s="132"/>
      <c r="J101" s="132"/>
      <c r="K101" s="132"/>
      <c r="L101" s="132"/>
      <c r="M101" s="132"/>
      <c r="N101" s="132"/>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row>
    <row r="102" spans="1:73" ht="17.25" customHeight="1" outlineLevel="2">
      <c r="A102" s="132"/>
      <c r="B102" s="150">
        <v>1</v>
      </c>
      <c r="C102" s="123" t="s">
        <v>351</v>
      </c>
      <c r="D102" s="8" t="s">
        <v>6</v>
      </c>
      <c r="E102" s="109">
        <v>0.04</v>
      </c>
      <c r="F102" s="125">
        <v>3.3333333333333335E-3</v>
      </c>
      <c r="I102" s="90">
        <v>5283.333333333333</v>
      </c>
      <c r="J102" s="364">
        <v>0</v>
      </c>
      <c r="K102" s="364">
        <v>0</v>
      </c>
      <c r="L102" s="364">
        <v>0</v>
      </c>
      <c r="M102" s="364">
        <v>0</v>
      </c>
      <c r="N102" s="364">
        <v>183.33333333333334</v>
      </c>
      <c r="O102" s="364">
        <v>183.33333333333334</v>
      </c>
      <c r="P102" s="364">
        <v>183.33333333333334</v>
      </c>
      <c r="Q102" s="364">
        <v>183.33333333333334</v>
      </c>
      <c r="R102" s="364">
        <v>183.33333333333334</v>
      </c>
      <c r="S102" s="364">
        <v>183.33333333333334</v>
      </c>
      <c r="T102" s="364">
        <v>183.33333333333334</v>
      </c>
      <c r="U102" s="364">
        <v>183.33333333333334</v>
      </c>
      <c r="V102" s="364">
        <v>183.33333333333334</v>
      </c>
      <c r="W102" s="364">
        <v>183.33333333333334</v>
      </c>
      <c r="X102" s="364">
        <v>183.33333333333334</v>
      </c>
      <c r="Y102" s="364">
        <v>166.66666666666669</v>
      </c>
      <c r="Z102" s="364">
        <v>166.66666666666669</v>
      </c>
      <c r="AA102" s="364">
        <v>166.66666666666669</v>
      </c>
      <c r="AB102" s="364">
        <v>166.66666666666669</v>
      </c>
      <c r="AC102" s="364">
        <v>166.66666666666669</v>
      </c>
      <c r="AD102" s="364">
        <v>133.33333333333334</v>
      </c>
      <c r="AE102" s="364">
        <v>133.33333333333334</v>
      </c>
      <c r="AF102" s="364">
        <v>133.33333333333334</v>
      </c>
      <c r="AG102" s="364">
        <v>133.33333333333334</v>
      </c>
      <c r="AH102" s="364">
        <v>133.33333333333334</v>
      </c>
      <c r="AI102" s="364">
        <v>133.33333333333334</v>
      </c>
      <c r="AJ102" s="364">
        <v>100</v>
      </c>
      <c r="AK102" s="364">
        <v>100</v>
      </c>
      <c r="AL102" s="364">
        <v>100</v>
      </c>
      <c r="AM102" s="364">
        <v>100</v>
      </c>
      <c r="AN102" s="364">
        <v>100</v>
      </c>
      <c r="AO102" s="364">
        <v>100</v>
      </c>
      <c r="AP102" s="364">
        <v>100</v>
      </c>
      <c r="AQ102" s="364">
        <v>100</v>
      </c>
      <c r="AR102" s="364">
        <v>50</v>
      </c>
      <c r="AS102" s="364">
        <v>50</v>
      </c>
      <c r="AT102" s="364">
        <v>50</v>
      </c>
      <c r="AU102" s="364">
        <v>50</v>
      </c>
      <c r="AV102" s="364">
        <v>50</v>
      </c>
      <c r="AW102" s="364">
        <v>50</v>
      </c>
      <c r="AX102" s="364">
        <v>50</v>
      </c>
      <c r="AY102" s="364">
        <v>50</v>
      </c>
      <c r="AZ102" s="364">
        <v>50</v>
      </c>
      <c r="BA102" s="364">
        <v>50</v>
      </c>
      <c r="BB102" s="364">
        <v>50</v>
      </c>
      <c r="BC102" s="364">
        <v>50</v>
      </c>
      <c r="BD102" s="364">
        <v>33.333333333333336</v>
      </c>
      <c r="BE102" s="364">
        <v>33.333333333333336</v>
      </c>
      <c r="BF102" s="364">
        <v>33.333333333333336</v>
      </c>
      <c r="BG102" s="364">
        <v>33.333333333333336</v>
      </c>
      <c r="BH102" s="364">
        <v>33.333333333333336</v>
      </c>
      <c r="BI102" s="364">
        <v>16.666666666666668</v>
      </c>
      <c r="BJ102" s="364">
        <v>16.666666666666668</v>
      </c>
      <c r="BK102" s="364">
        <v>16.666666666666668</v>
      </c>
      <c r="BL102" s="364">
        <v>16.666666666666668</v>
      </c>
      <c r="BM102" s="364">
        <v>0</v>
      </c>
      <c r="BN102" s="364">
        <v>0</v>
      </c>
      <c r="BO102" s="364">
        <v>0</v>
      </c>
      <c r="BP102" s="364">
        <v>0</v>
      </c>
      <c r="BQ102" s="364">
        <v>0</v>
      </c>
      <c r="BR102" s="364">
        <v>0</v>
      </c>
      <c r="BS102" s="364">
        <v>0</v>
      </c>
      <c r="BT102" s="364">
        <v>0</v>
      </c>
      <c r="BU102" s="364">
        <v>0</v>
      </c>
    </row>
    <row r="103" spans="1:73" ht="17.25" customHeight="1" outlineLevel="2">
      <c r="A103" s="132"/>
      <c r="B103" s="150">
        <v>0</v>
      </c>
      <c r="C103" s="123" t="s">
        <v>352</v>
      </c>
      <c r="D103" s="8" t="s">
        <v>6</v>
      </c>
      <c r="I103" s="90">
        <v>0</v>
      </c>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row>
    <row r="104" spans="1:73" ht="17.25" customHeight="1" outlineLevel="2">
      <c r="A104" s="132"/>
      <c r="B104" s="132"/>
      <c r="C104" s="123" t="s">
        <v>353</v>
      </c>
      <c r="D104" s="8" t="s">
        <v>6</v>
      </c>
      <c r="I104" s="90">
        <v>5283.333333333333</v>
      </c>
      <c r="J104" s="404">
        <v>0</v>
      </c>
      <c r="K104" s="404">
        <v>0</v>
      </c>
      <c r="L104" s="404">
        <v>0</v>
      </c>
      <c r="M104" s="404">
        <v>0</v>
      </c>
      <c r="N104" s="404">
        <v>183.33333333333334</v>
      </c>
      <c r="O104" s="404">
        <v>183.33333333333334</v>
      </c>
      <c r="P104" s="404">
        <v>183.33333333333334</v>
      </c>
      <c r="Q104" s="404">
        <v>183.33333333333334</v>
      </c>
      <c r="R104" s="404">
        <v>183.33333333333334</v>
      </c>
      <c r="S104" s="404">
        <v>183.33333333333334</v>
      </c>
      <c r="T104" s="404">
        <v>183.33333333333334</v>
      </c>
      <c r="U104" s="404">
        <v>183.33333333333334</v>
      </c>
      <c r="V104" s="404">
        <v>183.33333333333334</v>
      </c>
      <c r="W104" s="404">
        <v>183.33333333333334</v>
      </c>
      <c r="X104" s="404">
        <v>183.33333333333334</v>
      </c>
      <c r="Y104" s="404">
        <v>166.66666666666669</v>
      </c>
      <c r="Z104" s="404">
        <v>166.66666666666669</v>
      </c>
      <c r="AA104" s="404">
        <v>166.66666666666669</v>
      </c>
      <c r="AB104" s="404">
        <v>166.66666666666669</v>
      </c>
      <c r="AC104" s="404">
        <v>166.66666666666669</v>
      </c>
      <c r="AD104" s="404">
        <v>133.33333333333334</v>
      </c>
      <c r="AE104" s="404">
        <v>133.33333333333334</v>
      </c>
      <c r="AF104" s="404">
        <v>133.33333333333334</v>
      </c>
      <c r="AG104" s="404">
        <v>133.33333333333334</v>
      </c>
      <c r="AH104" s="404">
        <v>133.33333333333334</v>
      </c>
      <c r="AI104" s="404">
        <v>133.33333333333334</v>
      </c>
      <c r="AJ104" s="404">
        <v>100</v>
      </c>
      <c r="AK104" s="404">
        <v>100</v>
      </c>
      <c r="AL104" s="404">
        <v>100</v>
      </c>
      <c r="AM104" s="404">
        <v>100</v>
      </c>
      <c r="AN104" s="404">
        <v>100</v>
      </c>
      <c r="AO104" s="404">
        <v>100</v>
      </c>
      <c r="AP104" s="404">
        <v>100</v>
      </c>
      <c r="AQ104" s="404">
        <v>100</v>
      </c>
      <c r="AR104" s="404">
        <v>50</v>
      </c>
      <c r="AS104" s="404">
        <v>50</v>
      </c>
      <c r="AT104" s="404">
        <v>50</v>
      </c>
      <c r="AU104" s="404">
        <v>50</v>
      </c>
      <c r="AV104" s="404">
        <v>50</v>
      </c>
      <c r="AW104" s="404">
        <v>50</v>
      </c>
      <c r="AX104" s="404">
        <v>50</v>
      </c>
      <c r="AY104" s="404">
        <v>50</v>
      </c>
      <c r="AZ104" s="404">
        <v>50</v>
      </c>
      <c r="BA104" s="404">
        <v>50</v>
      </c>
      <c r="BB104" s="404">
        <v>50</v>
      </c>
      <c r="BC104" s="404">
        <v>50</v>
      </c>
      <c r="BD104" s="404">
        <v>33.333333333333336</v>
      </c>
      <c r="BE104" s="404">
        <v>33.333333333333336</v>
      </c>
      <c r="BF104" s="404">
        <v>33.333333333333336</v>
      </c>
      <c r="BG104" s="404">
        <v>33.333333333333336</v>
      </c>
      <c r="BH104" s="404">
        <v>33.333333333333336</v>
      </c>
      <c r="BI104" s="404">
        <v>16.666666666666668</v>
      </c>
      <c r="BJ104" s="404">
        <v>16.666666666666668</v>
      </c>
      <c r="BK104" s="404">
        <v>16.666666666666668</v>
      </c>
      <c r="BL104" s="404">
        <v>16.666666666666668</v>
      </c>
      <c r="BM104" s="404">
        <v>0</v>
      </c>
      <c r="BN104" s="404">
        <v>0</v>
      </c>
      <c r="BO104" s="404">
        <v>0</v>
      </c>
      <c r="BP104" s="404">
        <v>0</v>
      </c>
      <c r="BQ104" s="404">
        <v>0</v>
      </c>
      <c r="BR104" s="404">
        <v>0</v>
      </c>
      <c r="BS104" s="404">
        <v>0</v>
      </c>
      <c r="BT104" s="404">
        <v>0</v>
      </c>
      <c r="BU104" s="404">
        <v>0</v>
      </c>
    </row>
    <row r="105" spans="1:73" s="199" customFormat="1" ht="12" customHeight="1" outlineLevel="2">
      <c r="A105" s="132"/>
      <c r="B105" s="132"/>
      <c r="C105" s="132"/>
      <c r="D105" s="132"/>
      <c r="E105" s="132"/>
      <c r="F105" s="132"/>
      <c r="G105" s="132"/>
      <c r="H105" s="132"/>
      <c r="I105" s="132"/>
      <c r="J105" s="132"/>
      <c r="K105" s="132"/>
      <c r="L105" s="132"/>
      <c r="M105" s="132"/>
      <c r="N105" s="132"/>
      <c r="O105" s="132"/>
      <c r="P105" s="132"/>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row>
    <row r="106" spans="1:73" s="199" customFormat="1" ht="17.25" customHeight="1" outlineLevel="2">
      <c r="A106" s="132"/>
      <c r="B106" s="357"/>
      <c r="C106" s="49" t="s">
        <v>813</v>
      </c>
      <c r="D106" s="8" t="s">
        <v>6</v>
      </c>
      <c r="I106" s="90">
        <v>200</v>
      </c>
      <c r="J106" s="244"/>
      <c r="K106" s="244">
        <v>200</v>
      </c>
      <c r="L106" s="244"/>
      <c r="M106" s="244"/>
      <c r="N106" s="244"/>
      <c r="O106" s="244"/>
      <c r="P106" s="244"/>
      <c r="Q106" s="244"/>
      <c r="R106" s="244"/>
      <c r="S106" s="244"/>
      <c r="T106" s="244"/>
      <c r="U106" s="244"/>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c r="AU106" s="244"/>
      <c r="AV106" s="244"/>
      <c r="AW106" s="244"/>
      <c r="AX106" s="244"/>
      <c r="AY106" s="244"/>
      <c r="AZ106" s="244"/>
      <c r="BA106" s="244"/>
      <c r="BB106" s="244"/>
      <c r="BC106" s="244"/>
      <c r="BD106" s="244"/>
      <c r="BE106" s="244"/>
      <c r="BF106" s="244"/>
      <c r="BG106" s="244"/>
      <c r="BH106" s="244"/>
      <c r="BI106" s="244"/>
      <c r="BJ106" s="244"/>
      <c r="BK106" s="244"/>
      <c r="BL106" s="244"/>
      <c r="BM106" s="244"/>
      <c r="BN106" s="244"/>
      <c r="BO106" s="244"/>
      <c r="BP106" s="244"/>
      <c r="BQ106" s="244"/>
      <c r="BR106" s="244"/>
      <c r="BS106" s="244"/>
      <c r="BT106" s="244"/>
      <c r="BU106" s="244"/>
    </row>
    <row r="107" spans="1:73" ht="17.25" customHeight="1" outlineLevel="2">
      <c r="A107" s="132"/>
      <c r="B107" s="132"/>
      <c r="C107" s="132"/>
      <c r="D107" s="132"/>
      <c r="E107" s="132"/>
      <c r="F107" s="132"/>
      <c r="G107" s="132"/>
      <c r="H107" s="132"/>
      <c r="I107" s="132"/>
      <c r="J107" s="132"/>
      <c r="K107" s="132"/>
      <c r="L107" s="132"/>
      <c r="M107" s="132"/>
      <c r="N107" s="132"/>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row>
    <row r="108" spans="1:73" s="199" customFormat="1" ht="24" customHeight="1" outlineLevel="1">
      <c r="A108" s="132"/>
      <c r="B108" s="142" t="s">
        <v>205</v>
      </c>
      <c r="C108" s="142" t="s">
        <v>475</v>
      </c>
      <c r="D108" s="407"/>
      <c r="E108" s="132"/>
      <c r="F108" s="132"/>
      <c r="G108" s="132"/>
      <c r="H108" s="132"/>
      <c r="I108" s="132"/>
      <c r="J108" s="132"/>
      <c r="K108" s="132"/>
      <c r="L108" s="132"/>
      <c r="M108" s="132"/>
      <c r="N108" s="132"/>
      <c r="O108" s="132"/>
      <c r="P108" s="132"/>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32"/>
      <c r="BL108" s="132"/>
      <c r="BM108" s="132"/>
      <c r="BN108" s="132"/>
      <c r="BO108" s="132"/>
      <c r="BP108" s="132"/>
      <c r="BQ108" s="132"/>
      <c r="BR108" s="132"/>
      <c r="BS108" s="132"/>
      <c r="BT108" s="132"/>
      <c r="BU108" s="132"/>
    </row>
    <row r="109" spans="1:73" s="199" customFormat="1" ht="17.25" customHeight="1" outlineLevel="2">
      <c r="A109" s="132"/>
      <c r="B109" s="132"/>
      <c r="C109" s="41" t="s">
        <v>145</v>
      </c>
      <c r="D109" s="8" t="s">
        <v>6</v>
      </c>
      <c r="J109" s="364">
        <v>35000</v>
      </c>
      <c r="K109" s="364">
        <v>34565</v>
      </c>
      <c r="L109" s="364">
        <v>34130</v>
      </c>
      <c r="M109" s="364">
        <v>33695</v>
      </c>
      <c r="N109" s="364">
        <v>33260</v>
      </c>
      <c r="O109" s="364">
        <v>32825</v>
      </c>
      <c r="P109" s="364">
        <v>32390</v>
      </c>
      <c r="Q109" s="364">
        <v>31955</v>
      </c>
      <c r="R109" s="364">
        <v>31520</v>
      </c>
      <c r="S109" s="364">
        <v>31085</v>
      </c>
      <c r="T109" s="364">
        <v>30650</v>
      </c>
      <c r="U109" s="364">
        <v>30215</v>
      </c>
      <c r="V109" s="364">
        <v>29780</v>
      </c>
      <c r="W109" s="364">
        <v>29345</v>
      </c>
      <c r="X109" s="364">
        <v>28910</v>
      </c>
      <c r="Y109" s="364">
        <v>28475</v>
      </c>
      <c r="Z109" s="364">
        <v>28040</v>
      </c>
      <c r="AA109" s="364">
        <v>27605</v>
      </c>
      <c r="AB109" s="364">
        <v>27170</v>
      </c>
      <c r="AC109" s="364">
        <v>26735</v>
      </c>
      <c r="AD109" s="364">
        <v>26300</v>
      </c>
      <c r="AE109" s="364">
        <v>25865</v>
      </c>
      <c r="AF109" s="364">
        <v>25430</v>
      </c>
      <c r="AG109" s="364">
        <v>24995</v>
      </c>
      <c r="AH109" s="364">
        <v>24560</v>
      </c>
      <c r="AI109" s="364">
        <v>24125</v>
      </c>
      <c r="AJ109" s="364">
        <v>23690</v>
      </c>
      <c r="AK109" s="364">
        <v>23255</v>
      </c>
      <c r="AL109" s="364">
        <v>22820</v>
      </c>
      <c r="AM109" s="364">
        <v>22385</v>
      </c>
      <c r="AN109" s="364">
        <v>21950</v>
      </c>
      <c r="AO109" s="364">
        <v>21515</v>
      </c>
      <c r="AP109" s="364">
        <v>21080</v>
      </c>
      <c r="AQ109" s="364">
        <v>20645</v>
      </c>
      <c r="AR109" s="364">
        <v>20210</v>
      </c>
      <c r="AS109" s="364">
        <v>19775</v>
      </c>
      <c r="AT109" s="364">
        <v>19340</v>
      </c>
      <c r="AU109" s="364">
        <v>18905</v>
      </c>
      <c r="AV109" s="364">
        <v>18470</v>
      </c>
      <c r="AW109" s="364">
        <v>18035</v>
      </c>
      <c r="AX109" s="364">
        <v>17600</v>
      </c>
      <c r="AY109" s="364">
        <v>17165</v>
      </c>
      <c r="AZ109" s="364">
        <v>16730</v>
      </c>
      <c r="BA109" s="364">
        <v>16295</v>
      </c>
      <c r="BB109" s="364">
        <v>15860</v>
      </c>
      <c r="BC109" s="364">
        <v>15425</v>
      </c>
      <c r="BD109" s="364">
        <v>14990</v>
      </c>
      <c r="BE109" s="364">
        <v>14555</v>
      </c>
      <c r="BF109" s="364">
        <v>14120</v>
      </c>
      <c r="BG109" s="364">
        <v>13685</v>
      </c>
      <c r="BH109" s="364">
        <v>13250</v>
      </c>
      <c r="BI109" s="364">
        <v>12815</v>
      </c>
      <c r="BJ109" s="364">
        <v>12380</v>
      </c>
      <c r="BK109" s="364">
        <v>11945</v>
      </c>
      <c r="BL109" s="364">
        <v>11510</v>
      </c>
      <c r="BM109" s="364">
        <v>11075</v>
      </c>
      <c r="BN109" s="364">
        <v>10640</v>
      </c>
      <c r="BO109" s="364">
        <v>10205</v>
      </c>
      <c r="BP109" s="364">
        <v>0</v>
      </c>
      <c r="BQ109" s="364">
        <v>0</v>
      </c>
      <c r="BR109" s="364">
        <v>0</v>
      </c>
      <c r="BS109" s="364">
        <v>0</v>
      </c>
      <c r="BT109" s="364">
        <v>0</v>
      </c>
      <c r="BU109" s="364">
        <v>0</v>
      </c>
    </row>
    <row r="110" spans="1:73" s="199" customFormat="1" ht="17.25" customHeight="1" outlineLevel="2">
      <c r="A110" s="132"/>
      <c r="B110" s="132"/>
      <c r="C110" s="41" t="s">
        <v>161</v>
      </c>
      <c r="D110" s="8" t="s">
        <v>6</v>
      </c>
      <c r="H110" s="132"/>
      <c r="I110" s="90">
        <v>-25230</v>
      </c>
      <c r="J110" s="244">
        <v>-435</v>
      </c>
      <c r="K110" s="244">
        <v>-435</v>
      </c>
      <c r="L110" s="244">
        <v>-435</v>
      </c>
      <c r="M110" s="244">
        <v>-435</v>
      </c>
      <c r="N110" s="244">
        <v>-435</v>
      </c>
      <c r="O110" s="244">
        <v>-435</v>
      </c>
      <c r="P110" s="244">
        <v>-435</v>
      </c>
      <c r="Q110" s="244">
        <v>-435</v>
      </c>
      <c r="R110" s="244">
        <v>-435</v>
      </c>
      <c r="S110" s="244">
        <v>-435</v>
      </c>
      <c r="T110" s="244">
        <v>-435</v>
      </c>
      <c r="U110" s="244">
        <v>-435</v>
      </c>
      <c r="V110" s="244">
        <v>-435</v>
      </c>
      <c r="W110" s="244">
        <v>-435</v>
      </c>
      <c r="X110" s="244">
        <v>-435</v>
      </c>
      <c r="Y110" s="244">
        <v>-435</v>
      </c>
      <c r="Z110" s="244">
        <v>-435</v>
      </c>
      <c r="AA110" s="244">
        <v>-435</v>
      </c>
      <c r="AB110" s="244">
        <v>-435</v>
      </c>
      <c r="AC110" s="244">
        <v>-435</v>
      </c>
      <c r="AD110" s="244">
        <v>-435</v>
      </c>
      <c r="AE110" s="244">
        <v>-435</v>
      </c>
      <c r="AF110" s="244">
        <v>-435</v>
      </c>
      <c r="AG110" s="244">
        <v>-435</v>
      </c>
      <c r="AH110" s="244">
        <v>-435</v>
      </c>
      <c r="AI110" s="244">
        <v>-435</v>
      </c>
      <c r="AJ110" s="244">
        <v>-435</v>
      </c>
      <c r="AK110" s="244">
        <v>-435</v>
      </c>
      <c r="AL110" s="244">
        <v>-435</v>
      </c>
      <c r="AM110" s="244">
        <v>-435</v>
      </c>
      <c r="AN110" s="244">
        <v>-435</v>
      </c>
      <c r="AO110" s="244">
        <v>-435</v>
      </c>
      <c r="AP110" s="244">
        <v>-435</v>
      </c>
      <c r="AQ110" s="244">
        <v>-435</v>
      </c>
      <c r="AR110" s="244">
        <v>-435</v>
      </c>
      <c r="AS110" s="244">
        <v>-435</v>
      </c>
      <c r="AT110" s="244">
        <v>-435</v>
      </c>
      <c r="AU110" s="244">
        <v>-435</v>
      </c>
      <c r="AV110" s="244">
        <v>-435</v>
      </c>
      <c r="AW110" s="244">
        <v>-435</v>
      </c>
      <c r="AX110" s="244">
        <v>-435</v>
      </c>
      <c r="AY110" s="244">
        <v>-435</v>
      </c>
      <c r="AZ110" s="244">
        <v>-435</v>
      </c>
      <c r="BA110" s="244">
        <v>-435</v>
      </c>
      <c r="BB110" s="244">
        <v>-435</v>
      </c>
      <c r="BC110" s="244">
        <v>-435</v>
      </c>
      <c r="BD110" s="244">
        <v>-435</v>
      </c>
      <c r="BE110" s="244">
        <v>-435</v>
      </c>
      <c r="BF110" s="244">
        <v>-435</v>
      </c>
      <c r="BG110" s="244">
        <v>-435</v>
      </c>
      <c r="BH110" s="244">
        <v>-435</v>
      </c>
      <c r="BI110" s="244">
        <v>-435</v>
      </c>
      <c r="BJ110" s="244">
        <v>-435</v>
      </c>
      <c r="BK110" s="244">
        <v>-435</v>
      </c>
      <c r="BL110" s="244">
        <v>-435</v>
      </c>
      <c r="BM110" s="244">
        <v>-435</v>
      </c>
      <c r="BN110" s="244">
        <v>-435</v>
      </c>
      <c r="BO110" s="244">
        <v>-435</v>
      </c>
      <c r="BP110" s="244">
        <v>-435</v>
      </c>
      <c r="BQ110" s="244">
        <v>-435</v>
      </c>
      <c r="BR110" s="244">
        <v>-435</v>
      </c>
      <c r="BS110" s="244">
        <v>-435</v>
      </c>
      <c r="BT110" s="244">
        <v>-435</v>
      </c>
      <c r="BU110" s="244">
        <v>-435</v>
      </c>
    </row>
    <row r="111" spans="1:73" s="199" customFormat="1" ht="17.25" customHeight="1" outlineLevel="2" thickBot="1">
      <c r="A111" s="132"/>
      <c r="B111" s="132"/>
      <c r="C111" s="24" t="s">
        <v>154</v>
      </c>
      <c r="D111" s="8" t="s">
        <v>6</v>
      </c>
      <c r="E111" s="48">
        <v>0</v>
      </c>
      <c r="F111" s="132" t="s">
        <v>760</v>
      </c>
      <c r="I111" s="238">
        <v>35000</v>
      </c>
      <c r="J111" s="408">
        <v>34565</v>
      </c>
      <c r="K111" s="408">
        <v>34130</v>
      </c>
      <c r="L111" s="408">
        <v>33695</v>
      </c>
      <c r="M111" s="408">
        <v>33260</v>
      </c>
      <c r="N111" s="408">
        <v>32825</v>
      </c>
      <c r="O111" s="408">
        <v>32390</v>
      </c>
      <c r="P111" s="408">
        <v>31955</v>
      </c>
      <c r="Q111" s="408">
        <v>31520</v>
      </c>
      <c r="R111" s="408">
        <v>31085</v>
      </c>
      <c r="S111" s="408">
        <v>30650</v>
      </c>
      <c r="T111" s="408">
        <v>30215</v>
      </c>
      <c r="U111" s="408">
        <v>29780</v>
      </c>
      <c r="V111" s="408">
        <v>29345</v>
      </c>
      <c r="W111" s="408">
        <v>28910</v>
      </c>
      <c r="X111" s="408">
        <v>28475</v>
      </c>
      <c r="Y111" s="408">
        <v>28040</v>
      </c>
      <c r="Z111" s="408">
        <v>27605</v>
      </c>
      <c r="AA111" s="408">
        <v>27170</v>
      </c>
      <c r="AB111" s="408">
        <v>26735</v>
      </c>
      <c r="AC111" s="408">
        <v>26300</v>
      </c>
      <c r="AD111" s="408">
        <v>25865</v>
      </c>
      <c r="AE111" s="408">
        <v>25430</v>
      </c>
      <c r="AF111" s="408">
        <v>24995</v>
      </c>
      <c r="AG111" s="408">
        <v>24560</v>
      </c>
      <c r="AH111" s="408">
        <v>24125</v>
      </c>
      <c r="AI111" s="408">
        <v>23690</v>
      </c>
      <c r="AJ111" s="408">
        <v>23255</v>
      </c>
      <c r="AK111" s="408">
        <v>22820</v>
      </c>
      <c r="AL111" s="408">
        <v>22385</v>
      </c>
      <c r="AM111" s="408">
        <v>21950</v>
      </c>
      <c r="AN111" s="408">
        <v>21515</v>
      </c>
      <c r="AO111" s="408">
        <v>21080</v>
      </c>
      <c r="AP111" s="408">
        <v>20645</v>
      </c>
      <c r="AQ111" s="408">
        <v>20210</v>
      </c>
      <c r="AR111" s="408">
        <v>19775</v>
      </c>
      <c r="AS111" s="408">
        <v>19340</v>
      </c>
      <c r="AT111" s="408">
        <v>18905</v>
      </c>
      <c r="AU111" s="408">
        <v>18470</v>
      </c>
      <c r="AV111" s="408">
        <v>18035</v>
      </c>
      <c r="AW111" s="408">
        <v>17600</v>
      </c>
      <c r="AX111" s="408">
        <v>17165</v>
      </c>
      <c r="AY111" s="408">
        <v>16730</v>
      </c>
      <c r="AZ111" s="408">
        <v>16295</v>
      </c>
      <c r="BA111" s="408">
        <v>15860</v>
      </c>
      <c r="BB111" s="408">
        <v>15425</v>
      </c>
      <c r="BC111" s="408">
        <v>14990</v>
      </c>
      <c r="BD111" s="408">
        <v>14555</v>
      </c>
      <c r="BE111" s="408">
        <v>14120</v>
      </c>
      <c r="BF111" s="408">
        <v>13685</v>
      </c>
      <c r="BG111" s="408">
        <v>13250</v>
      </c>
      <c r="BH111" s="408">
        <v>12815</v>
      </c>
      <c r="BI111" s="408">
        <v>12380</v>
      </c>
      <c r="BJ111" s="408">
        <v>11945</v>
      </c>
      <c r="BK111" s="408">
        <v>11510</v>
      </c>
      <c r="BL111" s="408">
        <v>11075</v>
      </c>
      <c r="BM111" s="408">
        <v>10640</v>
      </c>
      <c r="BN111" s="408">
        <v>10205</v>
      </c>
      <c r="BO111" s="408">
        <v>9770</v>
      </c>
      <c r="BP111" s="408">
        <v>0</v>
      </c>
      <c r="BQ111" s="408">
        <v>0</v>
      </c>
      <c r="BR111" s="408">
        <v>0</v>
      </c>
      <c r="BS111" s="408">
        <v>0</v>
      </c>
      <c r="BT111" s="408">
        <v>0</v>
      </c>
      <c r="BU111" s="408">
        <v>0</v>
      </c>
    </row>
    <row r="112" spans="1:73" s="199" customFormat="1" ht="17.25" customHeight="1" outlineLevel="2" thickTop="1">
      <c r="A112" s="132"/>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c r="BI112" s="132"/>
      <c r="BJ112" s="132"/>
      <c r="BK112" s="132"/>
      <c r="BL112" s="132"/>
      <c r="BM112" s="132"/>
      <c r="BN112" s="132"/>
      <c r="BO112" s="132"/>
      <c r="BP112" s="132"/>
      <c r="BQ112" s="132"/>
      <c r="BR112" s="132"/>
      <c r="BS112" s="132"/>
      <c r="BT112" s="132"/>
      <c r="BU112" s="132"/>
    </row>
    <row r="113" spans="1:73" s="199" customFormat="1" ht="17.25" customHeight="1" outlineLevel="2">
      <c r="A113" s="132"/>
      <c r="B113" s="132"/>
      <c r="C113" s="199" t="s">
        <v>476</v>
      </c>
      <c r="D113" s="8" t="s">
        <v>6</v>
      </c>
      <c r="I113" s="90">
        <v>-3277.3624999999997</v>
      </c>
      <c r="J113" s="244">
        <v>-87.5</v>
      </c>
      <c r="K113" s="244">
        <v>-86.412500000000009</v>
      </c>
      <c r="L113" s="244">
        <v>-85.325000000000003</v>
      </c>
      <c r="M113" s="244">
        <v>-84.237499999999997</v>
      </c>
      <c r="N113" s="244">
        <v>-83.15</v>
      </c>
      <c r="O113" s="244">
        <v>-82.0625</v>
      </c>
      <c r="P113" s="244">
        <v>-80.975000000000009</v>
      </c>
      <c r="Q113" s="244">
        <v>-79.887500000000003</v>
      </c>
      <c r="R113" s="244">
        <v>-78.8</v>
      </c>
      <c r="S113" s="244">
        <v>-77.712500000000006</v>
      </c>
      <c r="T113" s="244">
        <v>-76.625</v>
      </c>
      <c r="U113" s="244">
        <v>-75.537500000000009</v>
      </c>
      <c r="V113" s="244">
        <v>-74.45</v>
      </c>
      <c r="W113" s="244">
        <v>-73.362499999999997</v>
      </c>
      <c r="X113" s="244">
        <v>-72.275000000000006</v>
      </c>
      <c r="Y113" s="244">
        <v>-71.1875</v>
      </c>
      <c r="Z113" s="244">
        <v>-70.100000000000009</v>
      </c>
      <c r="AA113" s="244">
        <v>-69.012500000000003</v>
      </c>
      <c r="AB113" s="244">
        <v>-67.924999999999997</v>
      </c>
      <c r="AC113" s="244">
        <v>-66.837500000000006</v>
      </c>
      <c r="AD113" s="244">
        <v>-65.75</v>
      </c>
      <c r="AE113" s="244">
        <v>-64.662499999999994</v>
      </c>
      <c r="AF113" s="244">
        <v>-63.575000000000003</v>
      </c>
      <c r="AG113" s="244">
        <v>-62.487500000000004</v>
      </c>
      <c r="AH113" s="244">
        <v>-61.4</v>
      </c>
      <c r="AI113" s="244">
        <v>-60.3125</v>
      </c>
      <c r="AJ113" s="244">
        <v>-59.225000000000001</v>
      </c>
      <c r="AK113" s="244">
        <v>-58.137500000000003</v>
      </c>
      <c r="AL113" s="244">
        <v>-57.050000000000004</v>
      </c>
      <c r="AM113" s="244">
        <v>-55.962499999999999</v>
      </c>
      <c r="AN113" s="244">
        <v>-54.875</v>
      </c>
      <c r="AO113" s="244">
        <v>-53.787500000000001</v>
      </c>
      <c r="AP113" s="244">
        <v>-52.7</v>
      </c>
      <c r="AQ113" s="244">
        <v>-51.612500000000004</v>
      </c>
      <c r="AR113" s="244">
        <v>-50.524999999999999</v>
      </c>
      <c r="AS113" s="244">
        <v>-49.4375</v>
      </c>
      <c r="AT113" s="244">
        <v>-48.35</v>
      </c>
      <c r="AU113" s="244">
        <v>-47.262500000000003</v>
      </c>
      <c r="AV113" s="244">
        <v>-46.175000000000004</v>
      </c>
      <c r="AW113" s="244">
        <v>-45.087499999999999</v>
      </c>
      <c r="AX113" s="244">
        <v>-44</v>
      </c>
      <c r="AY113" s="244">
        <v>-42.912500000000001</v>
      </c>
      <c r="AZ113" s="244">
        <v>-41.825000000000003</v>
      </c>
      <c r="BA113" s="244">
        <v>-40.737500000000004</v>
      </c>
      <c r="BB113" s="244">
        <v>-39.65</v>
      </c>
      <c r="BC113" s="244">
        <v>-38.5625</v>
      </c>
      <c r="BD113" s="244">
        <v>-37.475000000000001</v>
      </c>
      <c r="BE113" s="244">
        <v>-36.387500000000003</v>
      </c>
      <c r="BF113" s="244">
        <v>-35.300000000000004</v>
      </c>
      <c r="BG113" s="244">
        <v>-34.212499999999999</v>
      </c>
      <c r="BH113" s="244">
        <v>-33.125</v>
      </c>
      <c r="BI113" s="244">
        <v>-32.037500000000001</v>
      </c>
      <c r="BJ113" s="244">
        <v>-30.95</v>
      </c>
      <c r="BK113" s="244">
        <v>-29.862500000000001</v>
      </c>
      <c r="BL113" s="244">
        <v>-28.775000000000002</v>
      </c>
      <c r="BM113" s="244">
        <v>-27.6875</v>
      </c>
      <c r="BN113" s="244">
        <v>-26.6</v>
      </c>
      <c r="BO113" s="244">
        <v>-25.512499999999999</v>
      </c>
      <c r="BP113" s="244">
        <v>0</v>
      </c>
      <c r="BQ113" s="244">
        <v>0</v>
      </c>
      <c r="BR113" s="244">
        <v>0</v>
      </c>
      <c r="BS113" s="244">
        <v>0</v>
      </c>
      <c r="BT113" s="244">
        <v>0</v>
      </c>
      <c r="BU113" s="244">
        <v>0</v>
      </c>
    </row>
    <row r="114" spans="1:73" s="199" customFormat="1" ht="17.25" customHeight="1" outlineLevel="2">
      <c r="A114" s="132"/>
      <c r="B114" s="132"/>
      <c r="C114" s="132"/>
      <c r="D114" s="132"/>
      <c r="E114" s="132"/>
      <c r="F114" s="132"/>
      <c r="G114" s="132"/>
      <c r="H114" s="132"/>
      <c r="I114" s="132"/>
      <c r="J114" s="132"/>
      <c r="K114" s="132"/>
      <c r="L114" s="132"/>
      <c r="M114" s="132"/>
      <c r="N114" s="132"/>
      <c r="O114" s="132"/>
      <c r="P114" s="132"/>
      <c r="Q114" s="132"/>
      <c r="R114" s="132"/>
      <c r="S114" s="132"/>
      <c r="T114" s="132"/>
      <c r="U114" s="132"/>
      <c r="V114" s="132"/>
      <c r="W114" s="132"/>
      <c r="X114" s="132"/>
      <c r="Y114" s="132"/>
      <c r="Z114" s="132"/>
      <c r="AA114" s="132"/>
      <c r="AB114" s="132"/>
      <c r="AC114" s="132"/>
      <c r="AD114" s="132"/>
      <c r="AE114" s="132"/>
      <c r="AF114" s="132"/>
      <c r="AG114" s="132"/>
      <c r="AH114" s="132"/>
      <c r="AI114" s="132"/>
      <c r="AJ114" s="132"/>
      <c r="AK114" s="132"/>
      <c r="AL114" s="132"/>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132"/>
      <c r="BH114" s="132"/>
      <c r="BI114" s="132"/>
      <c r="BJ114" s="132"/>
      <c r="BK114" s="132"/>
      <c r="BL114" s="132"/>
      <c r="BM114" s="132"/>
      <c r="BN114" s="132"/>
      <c r="BO114" s="132"/>
      <c r="BP114" s="132"/>
      <c r="BQ114" s="132"/>
      <c r="BR114" s="132"/>
      <c r="BS114" s="132"/>
      <c r="BT114" s="132"/>
      <c r="BU114" s="132"/>
    </row>
    <row r="115" spans="1:73" ht="17.25" customHeight="1" outlineLevel="2">
      <c r="A115" s="132"/>
      <c r="B115" s="132"/>
      <c r="C115" s="49" t="s">
        <v>423</v>
      </c>
      <c r="D115" s="8" t="s">
        <v>6</v>
      </c>
      <c r="I115" s="90">
        <v>-92593.968083962711</v>
      </c>
      <c r="J115" s="404">
        <v>-435</v>
      </c>
      <c r="K115" s="404">
        <v>-435</v>
      </c>
      <c r="L115" s="404">
        <v>-435</v>
      </c>
      <c r="M115" s="404">
        <v>-1660.7594020207616</v>
      </c>
      <c r="N115" s="404">
        <v>-435</v>
      </c>
      <c r="O115" s="404">
        <v>-435</v>
      </c>
      <c r="P115" s="404">
        <v>-435</v>
      </c>
      <c r="Q115" s="404">
        <v>-435</v>
      </c>
      <c r="R115" s="404">
        <v>-435</v>
      </c>
      <c r="S115" s="404">
        <v>-435</v>
      </c>
      <c r="T115" s="404">
        <v>-435</v>
      </c>
      <c r="U115" s="404">
        <v>-435</v>
      </c>
      <c r="V115" s="404">
        <v>-435</v>
      </c>
      <c r="W115" s="404">
        <v>-435</v>
      </c>
      <c r="X115" s="404">
        <v>-5435</v>
      </c>
      <c r="Y115" s="404">
        <v>-435</v>
      </c>
      <c r="Z115" s="404">
        <v>-435</v>
      </c>
      <c r="AA115" s="404">
        <v>-1174.0355153071957</v>
      </c>
      <c r="AB115" s="404">
        <v>-435</v>
      </c>
      <c r="AC115" s="404">
        <v>-10435</v>
      </c>
      <c r="AD115" s="404">
        <v>-1182.3496648544017</v>
      </c>
      <c r="AE115" s="404">
        <v>-435</v>
      </c>
      <c r="AF115" s="404">
        <v>-435</v>
      </c>
      <c r="AG115" s="404">
        <v>-1190.7573485840135</v>
      </c>
      <c r="AH115" s="404">
        <v>-435</v>
      </c>
      <c r="AI115" s="404">
        <v>-10435</v>
      </c>
      <c r="AJ115" s="404">
        <v>-1199.2596187555841</v>
      </c>
      <c r="AK115" s="404">
        <v>-435</v>
      </c>
      <c r="AL115" s="404">
        <v>-435</v>
      </c>
      <c r="AM115" s="404">
        <v>-1207.8575394665841</v>
      </c>
      <c r="AN115" s="404">
        <v>-435</v>
      </c>
      <c r="AO115" s="404">
        <v>-435</v>
      </c>
      <c r="AP115" s="404">
        <v>-1216.552186785583</v>
      </c>
      <c r="AQ115" s="404">
        <v>-15435</v>
      </c>
      <c r="AR115" s="404">
        <v>-435</v>
      </c>
      <c r="AS115" s="404">
        <v>-1225.3446488869208</v>
      </c>
      <c r="AT115" s="404">
        <v>-435</v>
      </c>
      <c r="AU115" s="404">
        <v>-435</v>
      </c>
      <c r="AV115" s="404">
        <v>-1234.2360261868985</v>
      </c>
      <c r="AW115" s="404">
        <v>-435</v>
      </c>
      <c r="AX115" s="404">
        <v>-435</v>
      </c>
      <c r="AY115" s="404">
        <v>-1243.2274314815008</v>
      </c>
      <c r="AZ115" s="404">
        <v>-435</v>
      </c>
      <c r="BA115" s="404">
        <v>-435</v>
      </c>
      <c r="BB115" s="404">
        <v>-1252.319990085668</v>
      </c>
      <c r="BC115" s="404">
        <v>-5435</v>
      </c>
      <c r="BD115" s="404">
        <v>-435</v>
      </c>
      <c r="BE115" s="404">
        <v>-1261.5148399741317</v>
      </c>
      <c r="BF115" s="404">
        <v>-435</v>
      </c>
      <c r="BG115" s="404">
        <v>-435</v>
      </c>
      <c r="BH115" s="404">
        <v>-6270.813131923841</v>
      </c>
      <c r="BI115" s="404">
        <v>-435</v>
      </c>
      <c r="BJ115" s="404">
        <v>-435</v>
      </c>
      <c r="BK115" s="404">
        <v>-1280.2160296579837</v>
      </c>
      <c r="BL115" s="404">
        <v>-5435</v>
      </c>
      <c r="BM115" s="404">
        <v>-435</v>
      </c>
      <c r="BN115" s="404">
        <v>-1289.7247099916362</v>
      </c>
      <c r="BO115" s="404">
        <v>-435</v>
      </c>
      <c r="BP115" s="404">
        <v>0</v>
      </c>
      <c r="BQ115" s="404">
        <v>0</v>
      </c>
      <c r="BR115" s="404">
        <v>0</v>
      </c>
      <c r="BS115" s="404">
        <v>0</v>
      </c>
      <c r="BT115" s="404">
        <v>0</v>
      </c>
      <c r="BU115" s="404">
        <v>0</v>
      </c>
    </row>
    <row r="116" spans="1:73" ht="17.25" customHeight="1" outlineLevel="1">
      <c r="A116" s="132"/>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132"/>
      <c r="BH116" s="132"/>
      <c r="BI116" s="132"/>
      <c r="BJ116" s="132"/>
      <c r="BK116" s="132"/>
      <c r="BL116" s="132"/>
      <c r="BM116" s="132"/>
      <c r="BN116" s="132"/>
      <c r="BO116" s="132"/>
      <c r="BP116" s="132"/>
      <c r="BQ116" s="132"/>
      <c r="BR116" s="132"/>
      <c r="BS116" s="132"/>
      <c r="BT116" s="132"/>
      <c r="BU116" s="132"/>
    </row>
    <row r="117" spans="1:73" ht="17.25" customHeight="1">
      <c r="A117" s="132"/>
      <c r="B117" s="132"/>
      <c r="C117" s="132"/>
      <c r="D117" s="132"/>
      <c r="E117" s="132"/>
      <c r="F117" s="132"/>
      <c r="G117" s="132"/>
      <c r="H117" s="132"/>
      <c r="I117" s="132"/>
      <c r="J117" s="132"/>
      <c r="K117" s="132"/>
      <c r="L117" s="132"/>
      <c r="M117" s="132"/>
      <c r="N117" s="132"/>
      <c r="O117" s="132"/>
      <c r="P117" s="132"/>
      <c r="Q117" s="132"/>
      <c r="R117" s="132"/>
      <c r="S117" s="132"/>
      <c r="T117" s="132"/>
      <c r="U117" s="132"/>
      <c r="V117" s="132"/>
      <c r="W117" s="132"/>
      <c r="X117" s="132"/>
      <c r="Y117" s="132"/>
      <c r="Z117" s="132"/>
      <c r="AA117" s="132"/>
      <c r="AB117" s="132"/>
      <c r="AC117" s="132"/>
      <c r="AD117" s="132"/>
      <c r="AE117" s="132"/>
      <c r="AF117" s="132"/>
      <c r="AG117" s="132"/>
      <c r="AH117" s="132"/>
      <c r="AI117" s="132"/>
      <c r="AJ117" s="132"/>
      <c r="AK117" s="132"/>
      <c r="AL117" s="132"/>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132"/>
      <c r="BH117" s="132"/>
      <c r="BI117" s="132"/>
      <c r="BJ117" s="132"/>
      <c r="BK117" s="132"/>
      <c r="BL117" s="132"/>
      <c r="BM117" s="132"/>
      <c r="BN117" s="132"/>
      <c r="BO117" s="132"/>
      <c r="BP117" s="132"/>
      <c r="BQ117" s="132"/>
      <c r="BR117" s="132"/>
      <c r="BS117" s="132"/>
      <c r="BT117" s="132"/>
      <c r="BU117" s="132"/>
    </row>
    <row r="118" spans="1:73" ht="17.25" customHeight="1">
      <c r="A118" s="132"/>
      <c r="B118" s="132"/>
      <c r="C118" s="132"/>
      <c r="D118" s="132"/>
      <c r="E118" s="132"/>
      <c r="F118" s="132"/>
      <c r="G118" s="132"/>
      <c r="H118" s="132"/>
      <c r="I118" s="132"/>
      <c r="J118" s="132"/>
      <c r="K118" s="132"/>
      <c r="L118" s="132"/>
      <c r="M118" s="132"/>
      <c r="N118" s="132"/>
      <c r="O118" s="132"/>
      <c r="P118" s="132"/>
      <c r="Q118" s="132"/>
      <c r="R118" s="132"/>
      <c r="S118" s="132"/>
      <c r="T118" s="132"/>
      <c r="U118" s="132"/>
      <c r="V118" s="132"/>
      <c r="W118" s="132"/>
      <c r="X118" s="132"/>
      <c r="Y118" s="132"/>
      <c r="Z118" s="132"/>
      <c r="AA118" s="132"/>
      <c r="AB118" s="132"/>
      <c r="AC118" s="132"/>
      <c r="AD118" s="132"/>
      <c r="AE118" s="132"/>
      <c r="AF118" s="132"/>
      <c r="AG118" s="132"/>
      <c r="AH118" s="132"/>
      <c r="AI118" s="132"/>
      <c r="AJ118" s="132"/>
      <c r="AK118" s="132"/>
      <c r="AL118" s="132"/>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132"/>
      <c r="BH118" s="132"/>
      <c r="BI118" s="132"/>
      <c r="BJ118" s="132"/>
      <c r="BK118" s="132"/>
      <c r="BL118" s="132"/>
      <c r="BM118" s="132"/>
      <c r="BN118" s="132"/>
      <c r="BO118" s="132"/>
      <c r="BP118" s="132"/>
      <c r="BQ118" s="132"/>
      <c r="BR118" s="132"/>
      <c r="BS118" s="132"/>
      <c r="BT118" s="132"/>
      <c r="BU118" s="132"/>
    </row>
    <row r="119" spans="1:73" ht="17.25" customHeight="1">
      <c r="A119" s="132"/>
      <c r="B119" s="132"/>
      <c r="P119" s="132"/>
      <c r="Q119" s="132"/>
      <c r="R119" s="132"/>
      <c r="S119" s="132"/>
      <c r="T119" s="132"/>
      <c r="U119" s="132"/>
      <c r="V119" s="132"/>
      <c r="W119" s="132"/>
      <c r="X119" s="132"/>
      <c r="Y119" s="132"/>
      <c r="Z119" s="132"/>
      <c r="AA119" s="132"/>
      <c r="AB119" s="132"/>
      <c r="AC119" s="132"/>
      <c r="AD119" s="132"/>
      <c r="AE119" s="132"/>
      <c r="AF119" s="132"/>
      <c r="AG119" s="132"/>
      <c r="AH119" s="132"/>
      <c r="AI119" s="132"/>
      <c r="AJ119" s="132"/>
      <c r="AK119" s="132"/>
      <c r="AL119" s="132"/>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132"/>
      <c r="BH119" s="132"/>
      <c r="BI119" s="132"/>
      <c r="BJ119" s="132"/>
      <c r="BK119" s="132"/>
      <c r="BL119" s="132"/>
      <c r="BM119" s="132"/>
      <c r="BN119" s="132"/>
      <c r="BO119" s="132"/>
      <c r="BP119" s="132"/>
      <c r="BQ119" s="132"/>
      <c r="BR119" s="132"/>
      <c r="BS119" s="132"/>
      <c r="BT119" s="132"/>
      <c r="BU119" s="132"/>
    </row>
    <row r="120" spans="1:73" ht="17.25" customHeight="1">
      <c r="A120" s="132"/>
      <c r="B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132"/>
      <c r="BH120" s="132"/>
      <c r="BI120" s="132"/>
      <c r="BJ120" s="132"/>
      <c r="BK120" s="132"/>
      <c r="BL120" s="132"/>
      <c r="BM120" s="132"/>
      <c r="BN120" s="132"/>
      <c r="BO120" s="132"/>
      <c r="BP120" s="132"/>
      <c r="BQ120" s="132"/>
      <c r="BR120" s="132"/>
      <c r="BS120" s="132"/>
      <c r="BT120" s="132"/>
      <c r="BU120" s="132"/>
    </row>
    <row r="121" spans="1:73" ht="17.25" customHeight="1">
      <c r="A121" s="132"/>
      <c r="B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132"/>
      <c r="BH121" s="132"/>
      <c r="BI121" s="132"/>
      <c r="BJ121" s="132"/>
      <c r="BK121" s="132"/>
      <c r="BL121" s="132"/>
      <c r="BM121" s="132"/>
      <c r="BN121" s="132"/>
      <c r="BO121" s="132"/>
      <c r="BP121" s="132"/>
      <c r="BQ121" s="132"/>
      <c r="BR121" s="132"/>
      <c r="BS121" s="132"/>
      <c r="BT121" s="132"/>
      <c r="BU121" s="132"/>
    </row>
    <row r="122" spans="1:73" ht="17.25" customHeight="1">
      <c r="A122" s="132"/>
      <c r="B122" s="132"/>
      <c r="P122" s="132"/>
      <c r="Q122" s="132"/>
      <c r="R122" s="132"/>
      <c r="S122" s="132"/>
      <c r="T122" s="132"/>
      <c r="U122" s="132"/>
      <c r="V122" s="132"/>
      <c r="W122" s="132"/>
      <c r="X122" s="132"/>
      <c r="Y122" s="132"/>
      <c r="Z122" s="132"/>
      <c r="AA122" s="132"/>
      <c r="AB122" s="132"/>
      <c r="AC122" s="132"/>
      <c r="AD122" s="132"/>
      <c r="AE122" s="132"/>
      <c r="AF122" s="132"/>
      <c r="AG122" s="132"/>
      <c r="AH122" s="132"/>
      <c r="AI122" s="132"/>
      <c r="AJ122" s="132"/>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132"/>
      <c r="BH122" s="132"/>
      <c r="BI122" s="132"/>
      <c r="BJ122" s="132"/>
      <c r="BK122" s="132"/>
      <c r="BL122" s="132"/>
      <c r="BM122" s="132"/>
      <c r="BN122" s="132"/>
      <c r="BO122" s="132"/>
      <c r="BP122" s="132"/>
      <c r="BQ122" s="132"/>
      <c r="BR122" s="132"/>
      <c r="BS122" s="132"/>
      <c r="BT122" s="132"/>
      <c r="BU122" s="132"/>
    </row>
    <row r="123" spans="1:73" ht="17.25" customHeight="1">
      <c r="A123" s="132"/>
      <c r="B123" s="132"/>
      <c r="P123" s="132"/>
      <c r="Q123" s="132"/>
      <c r="R123" s="132"/>
      <c r="S123" s="132"/>
      <c r="T123" s="132"/>
      <c r="U123" s="132"/>
      <c r="V123" s="132"/>
      <c r="W123" s="132"/>
      <c r="X123" s="132"/>
      <c r="Y123" s="132"/>
      <c r="Z123" s="132"/>
      <c r="AA123" s="132"/>
      <c r="AB123" s="132"/>
      <c r="AC123" s="132"/>
      <c r="AD123" s="132"/>
      <c r="AE123" s="132"/>
      <c r="AF123" s="132"/>
      <c r="AG123" s="132"/>
      <c r="AH123" s="132"/>
      <c r="AI123" s="132"/>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c r="BI123" s="132"/>
      <c r="BJ123" s="132"/>
      <c r="BK123" s="132"/>
      <c r="BL123" s="132"/>
      <c r="BM123" s="132"/>
      <c r="BN123" s="132"/>
      <c r="BO123" s="132"/>
      <c r="BP123" s="132"/>
      <c r="BQ123" s="132"/>
      <c r="BR123" s="132"/>
      <c r="BS123" s="132"/>
      <c r="BT123" s="132"/>
      <c r="BU123" s="132"/>
    </row>
    <row r="124" spans="1:73" ht="17.25" customHeight="1">
      <c r="A124" s="132"/>
      <c r="B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132"/>
      <c r="BI124" s="132"/>
      <c r="BJ124" s="132"/>
      <c r="BK124" s="132"/>
      <c r="BL124" s="132"/>
      <c r="BM124" s="132"/>
      <c r="BN124" s="132"/>
      <c r="BO124" s="132"/>
      <c r="BP124" s="132"/>
      <c r="BQ124" s="132"/>
      <c r="BR124" s="132"/>
      <c r="BS124" s="132"/>
      <c r="BT124" s="132"/>
      <c r="BU124" s="132"/>
    </row>
    <row r="125" spans="1:73" ht="17.25" customHeight="1">
      <c r="A125" s="132"/>
      <c r="B125" s="132"/>
      <c r="C125" s="132"/>
      <c r="D125" s="132"/>
      <c r="E125" s="132"/>
      <c r="F125" s="132"/>
      <c r="G125" s="132"/>
      <c r="H125" s="132"/>
      <c r="I125" s="132"/>
      <c r="J125" s="132"/>
      <c r="K125" s="132"/>
      <c r="L125" s="132"/>
      <c r="M125" s="132"/>
      <c r="N125" s="132"/>
      <c r="O125" s="132"/>
      <c r="P125" s="132"/>
      <c r="Q125" s="132"/>
      <c r="R125" s="132"/>
      <c r="S125" s="132"/>
      <c r="T125" s="132"/>
      <c r="U125" s="132"/>
      <c r="V125" s="132"/>
      <c r="W125" s="132"/>
      <c r="X125" s="132"/>
      <c r="Y125" s="132"/>
      <c r="Z125" s="132"/>
      <c r="AA125" s="132"/>
      <c r="AB125" s="132"/>
      <c r="AC125" s="132"/>
      <c r="AD125" s="132"/>
      <c r="AE125" s="132"/>
      <c r="AF125" s="132"/>
      <c r="AG125" s="132"/>
      <c r="AH125" s="132"/>
      <c r="AI125" s="132"/>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132"/>
      <c r="BJ125" s="132"/>
      <c r="BK125" s="132"/>
      <c r="BL125" s="132"/>
      <c r="BM125" s="132"/>
      <c r="BN125" s="132"/>
      <c r="BO125" s="132"/>
      <c r="BP125" s="132"/>
      <c r="BQ125" s="132"/>
      <c r="BR125" s="132"/>
      <c r="BS125" s="132"/>
      <c r="BT125" s="132"/>
      <c r="BU125" s="132"/>
    </row>
    <row r="126" spans="1:73" ht="16.5" customHeight="1">
      <c r="A126" s="132"/>
      <c r="B126" s="132"/>
      <c r="C126" s="132"/>
      <c r="D126" s="132"/>
      <c r="E126" s="132"/>
      <c r="F126" s="132"/>
      <c r="G126" s="132"/>
      <c r="H126" s="132"/>
      <c r="I126" s="132"/>
      <c r="J126" s="132"/>
      <c r="K126" s="132"/>
      <c r="L126" s="132"/>
      <c r="M126" s="132"/>
      <c r="N126" s="132"/>
      <c r="O126" s="132"/>
      <c r="P126" s="132"/>
      <c r="Q126" s="132"/>
      <c r="R126" s="132"/>
      <c r="S126" s="132"/>
      <c r="T126" s="132"/>
      <c r="U126" s="132"/>
      <c r="V126" s="132"/>
      <c r="W126" s="132"/>
      <c r="X126" s="132"/>
      <c r="Y126" s="132"/>
      <c r="Z126" s="132"/>
      <c r="AA126" s="132"/>
      <c r="AB126" s="132"/>
      <c r="AC126" s="132"/>
      <c r="AD126" s="132"/>
      <c r="AE126" s="132"/>
      <c r="AF126" s="132"/>
      <c r="AG126" s="132"/>
      <c r="AH126" s="132"/>
      <c r="AI126" s="132"/>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c r="BI126" s="132"/>
      <c r="BJ126" s="132"/>
      <c r="BK126" s="132"/>
      <c r="BL126" s="132"/>
      <c r="BM126" s="132"/>
      <c r="BN126" s="132"/>
      <c r="BO126" s="132"/>
      <c r="BP126" s="132"/>
      <c r="BQ126" s="132"/>
      <c r="BR126" s="132"/>
      <c r="BS126" s="132"/>
      <c r="BT126" s="132"/>
      <c r="BU126" s="132"/>
    </row>
    <row r="127" spans="1:73" ht="16.5" customHeight="1">
      <c r="A127" s="132"/>
      <c r="B127" s="132"/>
      <c r="C127" s="132"/>
      <c r="D127" s="132"/>
      <c r="E127" s="132"/>
      <c r="F127" s="132"/>
      <c r="G127" s="132"/>
      <c r="H127" s="132"/>
      <c r="I127" s="132"/>
      <c r="J127" s="132"/>
      <c r="K127" s="132"/>
      <c r="L127" s="132"/>
      <c r="M127" s="132"/>
      <c r="N127" s="132"/>
      <c r="O127" s="132"/>
      <c r="P127" s="132"/>
      <c r="Q127" s="132"/>
      <c r="R127" s="132"/>
      <c r="S127" s="132"/>
      <c r="T127" s="132"/>
      <c r="U127" s="132"/>
      <c r="V127" s="132"/>
      <c r="W127" s="132"/>
      <c r="X127" s="132"/>
      <c r="Y127" s="132"/>
      <c r="Z127" s="132"/>
      <c r="AA127" s="132"/>
      <c r="AB127" s="132"/>
      <c r="AC127" s="132"/>
      <c r="AD127" s="132"/>
      <c r="AE127" s="132"/>
      <c r="AF127" s="132"/>
      <c r="AG127" s="132"/>
      <c r="AH127" s="132"/>
      <c r="AI127" s="132"/>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132"/>
      <c r="BJ127" s="132"/>
      <c r="BK127" s="132"/>
      <c r="BL127" s="132"/>
      <c r="BM127" s="132"/>
      <c r="BN127" s="132"/>
      <c r="BO127" s="132"/>
      <c r="BP127" s="132"/>
      <c r="BQ127" s="132"/>
      <c r="BR127" s="132"/>
      <c r="BS127" s="132"/>
      <c r="BT127" s="132"/>
      <c r="BU127" s="132"/>
    </row>
    <row r="128" spans="1:73" ht="16.5" customHeight="1">
      <c r="A128" s="132"/>
      <c r="B128" s="132"/>
      <c r="C128" s="132"/>
      <c r="D128" s="132"/>
      <c r="E128" s="132"/>
      <c r="F128" s="132"/>
      <c r="G128" s="132"/>
      <c r="H128" s="132"/>
      <c r="I128" s="132"/>
      <c r="J128" s="132"/>
      <c r="K128" s="132"/>
      <c r="L128" s="132"/>
      <c r="M128" s="132"/>
      <c r="N128" s="132"/>
      <c r="O128" s="132"/>
      <c r="P128" s="132"/>
      <c r="Q128" s="132"/>
      <c r="R128" s="132"/>
      <c r="S128" s="132"/>
      <c r="T128" s="132"/>
      <c r="U128" s="132"/>
      <c r="V128" s="132"/>
      <c r="W128" s="132"/>
      <c r="X128" s="132"/>
      <c r="Y128" s="132"/>
      <c r="Z128" s="132"/>
      <c r="AA128" s="132"/>
      <c r="AB128" s="132"/>
      <c r="AC128" s="132"/>
      <c r="AD128" s="132"/>
      <c r="AE128" s="132"/>
      <c r="AF128" s="132"/>
      <c r="AG128" s="132"/>
      <c r="AH128" s="132"/>
      <c r="AI128" s="132"/>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132"/>
      <c r="BJ128" s="132"/>
      <c r="BK128" s="132"/>
      <c r="BL128" s="132"/>
      <c r="BM128" s="132"/>
      <c r="BN128" s="132"/>
      <c r="BO128" s="132"/>
      <c r="BP128" s="132"/>
      <c r="BQ128" s="132"/>
      <c r="BR128" s="132"/>
      <c r="BS128" s="132"/>
      <c r="BT128" s="132"/>
      <c r="BU128" s="132"/>
    </row>
    <row r="129" spans="1:73" ht="16.5" customHeight="1">
      <c r="A129" s="132"/>
      <c r="B129" s="132"/>
      <c r="C129" s="132"/>
      <c r="D129" s="132"/>
      <c r="E129" s="132"/>
      <c r="F129" s="132"/>
      <c r="G129" s="132"/>
      <c r="H129" s="132"/>
      <c r="I129" s="132"/>
      <c r="J129" s="132"/>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132"/>
      <c r="BJ129" s="132"/>
      <c r="BK129" s="132"/>
      <c r="BL129" s="132"/>
      <c r="BM129" s="132"/>
      <c r="BN129" s="132"/>
      <c r="BO129" s="132"/>
      <c r="BP129" s="132"/>
      <c r="BQ129" s="132"/>
      <c r="BR129" s="132"/>
      <c r="BS129" s="132"/>
      <c r="BT129" s="132"/>
      <c r="BU129" s="132"/>
    </row>
    <row r="130" spans="1:73" ht="16.5" customHeight="1">
      <c r="A130" s="132"/>
      <c r="B130" s="132"/>
      <c r="C130" s="132"/>
      <c r="D130" s="132"/>
      <c r="E130" s="132"/>
      <c r="F130" s="132"/>
      <c r="G130" s="132"/>
      <c r="H130" s="132"/>
      <c r="I130" s="132"/>
      <c r="J130" s="132"/>
      <c r="K130" s="132"/>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132"/>
      <c r="BJ130" s="132"/>
      <c r="BK130" s="132"/>
      <c r="BL130" s="132"/>
      <c r="BM130" s="132"/>
      <c r="BN130" s="132"/>
      <c r="BO130" s="132"/>
      <c r="BP130" s="132"/>
      <c r="BQ130" s="132"/>
      <c r="BR130" s="132"/>
      <c r="BS130" s="132"/>
      <c r="BT130" s="132"/>
      <c r="BU130" s="132"/>
    </row>
    <row r="131" spans="1:73" ht="16.5" customHeight="1">
      <c r="A131" s="132"/>
      <c r="B131" s="132"/>
      <c r="C131" s="132"/>
      <c r="D131" s="132"/>
      <c r="E131" s="132"/>
      <c r="F131" s="132"/>
      <c r="G131" s="132"/>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row>
    <row r="132" spans="1:73" ht="16.5" customHeight="1"/>
    <row r="133" spans="1:73" ht="16.5" customHeight="1"/>
    <row r="134" spans="1:73" ht="16.5" customHeight="1"/>
    <row r="135" spans="1:73" ht="16.5" customHeight="1"/>
    <row r="136" spans="1:73" ht="16.5" customHeight="1"/>
    <row r="137" spans="1:73" ht="16.5" customHeight="1"/>
    <row r="138" spans="1:73" ht="16.5" customHeight="1"/>
    <row r="139" spans="1:73" ht="16.5" customHeight="1"/>
    <row r="140" spans="1:73" ht="16.5" customHeight="1"/>
    <row r="141" spans="1:73" ht="16.5" customHeight="1"/>
    <row r="142" spans="1:73" ht="16.5" customHeight="1"/>
    <row r="143" spans="1:73" ht="16.5" customHeight="1"/>
    <row r="144" spans="1:73"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sheetData>
  <conditionalFormatting sqref="H23">
    <cfRule type="cellIs" dxfId="130" priority="297" operator="notEqual">
      <formula>0</formula>
    </cfRule>
  </conditionalFormatting>
  <conditionalFormatting sqref="J71:BU71">
    <cfRule type="cellIs" dxfId="129" priority="291" stopIfTrue="1" operator="equal">
      <formula>1</formula>
    </cfRule>
  </conditionalFormatting>
  <conditionalFormatting sqref="E38">
    <cfRule type="cellIs" dxfId="128" priority="288" stopIfTrue="1" operator="equal">
      <formula>0</formula>
    </cfRule>
  </conditionalFormatting>
  <conditionalFormatting sqref="F69">
    <cfRule type="cellIs" dxfId="127" priority="287" stopIfTrue="1" operator="equal">
      <formula>0</formula>
    </cfRule>
  </conditionalFormatting>
  <conditionalFormatting sqref="AD42:BU42">
    <cfRule type="expression" dxfId="126" priority="283" stopIfTrue="1">
      <formula>AD$6=0</formula>
    </cfRule>
  </conditionalFormatting>
  <conditionalFormatting sqref="AD42:BU42">
    <cfRule type="expression" dxfId="125" priority="282" stopIfTrue="1">
      <formula>AD$6=0</formula>
    </cfRule>
  </conditionalFormatting>
  <conditionalFormatting sqref="AD43:BU43">
    <cfRule type="expression" dxfId="124" priority="279" stopIfTrue="1">
      <formula>AD$6=0</formula>
    </cfRule>
  </conditionalFormatting>
  <conditionalFormatting sqref="AD43:BU43">
    <cfRule type="expression" dxfId="123" priority="278" stopIfTrue="1">
      <formula>AD$6=0</formula>
    </cfRule>
  </conditionalFormatting>
  <conditionalFormatting sqref="I60">
    <cfRule type="cellIs" dxfId="122" priority="257" operator="notEqual">
      <formula>0</formula>
    </cfRule>
  </conditionalFormatting>
  <conditionalFormatting sqref="J60:BU60">
    <cfRule type="cellIs" dxfId="121" priority="256" stopIfTrue="1" operator="equal">
      <formula>1</formula>
    </cfRule>
  </conditionalFormatting>
  <conditionalFormatting sqref="M60:BU60">
    <cfRule type="cellIs" dxfId="120" priority="255" stopIfTrue="1" operator="equal">
      <formula>1</formula>
    </cfRule>
  </conditionalFormatting>
  <conditionalFormatting sqref="J72:BU72">
    <cfRule type="cellIs" dxfId="119" priority="254" stopIfTrue="1" operator="equal">
      <formula>1</formula>
    </cfRule>
  </conditionalFormatting>
  <conditionalFormatting sqref="J75:BU75">
    <cfRule type="cellIs" dxfId="118" priority="253" stopIfTrue="1" operator="equal">
      <formula>1</formula>
    </cfRule>
  </conditionalFormatting>
  <conditionalFormatting sqref="J74:BU74">
    <cfRule type="cellIs" dxfId="117" priority="252" stopIfTrue="1" operator="equal">
      <formula>1</formula>
    </cfRule>
  </conditionalFormatting>
  <conditionalFormatting sqref="K72:L72">
    <cfRule type="cellIs" dxfId="116" priority="251" stopIfTrue="1" operator="equal">
      <formula>1</formula>
    </cfRule>
  </conditionalFormatting>
  <conditionalFormatting sqref="S76">
    <cfRule type="cellIs" dxfId="115" priority="242" stopIfTrue="1" operator="equal">
      <formula>1</formula>
    </cfRule>
  </conditionalFormatting>
  <conditionalFormatting sqref="J76:R76">
    <cfRule type="cellIs" dxfId="114" priority="240" stopIfTrue="1" operator="equal">
      <formula>1</formula>
    </cfRule>
  </conditionalFormatting>
  <conditionalFormatting sqref="T76:BU76">
    <cfRule type="cellIs" dxfId="113" priority="239" stopIfTrue="1" operator="equal">
      <formula>1</formula>
    </cfRule>
  </conditionalFormatting>
  <conditionalFormatting sqref="B103">
    <cfRule type="cellIs" dxfId="112" priority="213" stopIfTrue="1" operator="notEqual">
      <formula>1</formula>
    </cfRule>
  </conditionalFormatting>
  <conditionalFormatting sqref="K60">
    <cfRule type="cellIs" dxfId="111" priority="212" stopIfTrue="1" operator="equal">
      <formula>1</formula>
    </cfRule>
  </conditionalFormatting>
  <conditionalFormatting sqref="L60">
    <cfRule type="cellIs" dxfId="110" priority="211" stopIfTrue="1" operator="equal">
      <formula>1</formula>
    </cfRule>
  </conditionalFormatting>
  <conditionalFormatting sqref="H42">
    <cfRule type="cellIs" dxfId="109" priority="130" operator="equal">
      <formula>0</formula>
    </cfRule>
  </conditionalFormatting>
  <conditionalFormatting sqref="J103:BU103">
    <cfRule type="expression" dxfId="108" priority="127" stopIfTrue="1">
      <formula>J$6=0</formula>
    </cfRule>
    <cfRule type="expression" dxfId="107" priority="148" stopIfTrue="1">
      <formula>$B$102=1</formula>
    </cfRule>
  </conditionalFormatting>
  <conditionalFormatting sqref="J42:K42">
    <cfRule type="expression" dxfId="106" priority="121" stopIfTrue="1">
      <formula>J$6=0</formula>
    </cfRule>
  </conditionalFormatting>
  <conditionalFormatting sqref="K42">
    <cfRule type="expression" dxfId="105" priority="120" stopIfTrue="1">
      <formula>K$6=0</formula>
    </cfRule>
  </conditionalFormatting>
  <conditionalFormatting sqref="L42:AC42">
    <cfRule type="expression" dxfId="104" priority="119" stopIfTrue="1">
      <formula>L$6=0</formula>
    </cfRule>
  </conditionalFormatting>
  <conditionalFormatting sqref="L42:AC42">
    <cfRule type="expression" dxfId="103" priority="118" stopIfTrue="1">
      <formula>L$6=0</formula>
    </cfRule>
  </conditionalFormatting>
  <conditionalFormatting sqref="J43:K43">
    <cfRule type="expression" dxfId="102" priority="117" stopIfTrue="1">
      <formula>J$6=0</formula>
    </cfRule>
  </conditionalFormatting>
  <conditionalFormatting sqref="K43">
    <cfRule type="expression" dxfId="101" priority="116" stopIfTrue="1">
      <formula>K$6=0</formula>
    </cfRule>
  </conditionalFormatting>
  <conditionalFormatting sqref="L43:AC43">
    <cfRule type="expression" dxfId="100" priority="115" stopIfTrue="1">
      <formula>L$6=0</formula>
    </cfRule>
  </conditionalFormatting>
  <conditionalFormatting sqref="L43:AC43">
    <cfRule type="expression" dxfId="99" priority="114" stopIfTrue="1">
      <formula>L$6=0</formula>
    </cfRule>
  </conditionalFormatting>
  <conditionalFormatting sqref="K110">
    <cfRule type="expression" dxfId="98" priority="100" stopIfTrue="1">
      <formula>K$6=0</formula>
    </cfRule>
  </conditionalFormatting>
  <conditionalFormatting sqref="J113:BU113">
    <cfRule type="expression" dxfId="97" priority="103" stopIfTrue="1">
      <formula>J$6=0</formula>
    </cfRule>
  </conditionalFormatting>
  <conditionalFormatting sqref="J110:BU110">
    <cfRule type="expression" dxfId="96" priority="101" stopIfTrue="1">
      <formula>J$6=0</formula>
    </cfRule>
  </conditionalFormatting>
  <conditionalFormatting sqref="L110:BU110">
    <cfRule type="expression" dxfId="95" priority="97" stopIfTrue="1">
      <formula>L$6=0</formula>
    </cfRule>
  </conditionalFormatting>
  <conditionalFormatting sqref="K113:BU113">
    <cfRule type="expression" dxfId="94" priority="96" stopIfTrue="1">
      <formula>K$6=0</formula>
    </cfRule>
  </conditionalFormatting>
  <conditionalFormatting sqref="AD106:BU106">
    <cfRule type="expression" dxfId="93" priority="89" stopIfTrue="1">
      <formula>AD$6=0</formula>
    </cfRule>
  </conditionalFormatting>
  <conditionalFormatting sqref="AD106:BU106">
    <cfRule type="expression" dxfId="92" priority="88" stopIfTrue="1">
      <formula>AD$6=0</formula>
    </cfRule>
  </conditionalFormatting>
  <conditionalFormatting sqref="J106:K106">
    <cfRule type="expression" dxfId="91" priority="87" stopIfTrue="1">
      <formula>J$6=0</formula>
    </cfRule>
  </conditionalFormatting>
  <conditionalFormatting sqref="K106">
    <cfRule type="expression" dxfId="90" priority="86" stopIfTrue="1">
      <formula>K$6=0</formula>
    </cfRule>
  </conditionalFormatting>
  <conditionalFormatting sqref="L106:AC106">
    <cfRule type="expression" dxfId="89" priority="85" stopIfTrue="1">
      <formula>L$6=0</formula>
    </cfRule>
  </conditionalFormatting>
  <conditionalFormatting sqref="L106:AC106">
    <cfRule type="expression" dxfId="88" priority="84" stopIfTrue="1">
      <formula>L$6=0</formula>
    </cfRule>
  </conditionalFormatting>
  <conditionalFormatting sqref="D3">
    <cfRule type="cellIs" dxfId="87" priority="71" operator="notEqual">
      <formula>0</formula>
    </cfRule>
  </conditionalFormatting>
  <conditionalFormatting sqref="B102">
    <cfRule type="cellIs" dxfId="86" priority="70" stopIfTrue="1" operator="notEqual">
      <formula>1</formula>
    </cfRule>
  </conditionalFormatting>
  <conditionalFormatting sqref="AD42:BU42">
    <cfRule type="expression" dxfId="85" priority="61" stopIfTrue="1">
      <formula>AD$6=0</formula>
    </cfRule>
  </conditionalFormatting>
  <conditionalFormatting sqref="AD42:BU42">
    <cfRule type="expression" dxfId="84" priority="60" stopIfTrue="1">
      <formula>AD$6=0</formula>
    </cfRule>
  </conditionalFormatting>
  <conditionalFormatting sqref="AD43:BU43">
    <cfRule type="expression" dxfId="83" priority="59" stopIfTrue="1">
      <formula>AD$6=0</formula>
    </cfRule>
  </conditionalFormatting>
  <conditionalFormatting sqref="AD43:BU43">
    <cfRule type="expression" dxfId="82" priority="58" stopIfTrue="1">
      <formula>AD$6=0</formula>
    </cfRule>
  </conditionalFormatting>
  <conditionalFormatting sqref="J42:K42">
    <cfRule type="expression" dxfId="81" priority="57" stopIfTrue="1">
      <formula>J$6=0</formula>
    </cfRule>
  </conditionalFormatting>
  <conditionalFormatting sqref="K42">
    <cfRule type="expression" dxfId="80" priority="56" stopIfTrue="1">
      <formula>K$6=0</formula>
    </cfRule>
  </conditionalFormatting>
  <conditionalFormatting sqref="L42:AC42">
    <cfRule type="expression" dxfId="79" priority="55" stopIfTrue="1">
      <formula>L$6=0</formula>
    </cfRule>
  </conditionalFormatting>
  <conditionalFormatting sqref="L42:AC42">
    <cfRule type="expression" dxfId="78" priority="54" stopIfTrue="1">
      <formula>L$6=0</formula>
    </cfRule>
  </conditionalFormatting>
  <conditionalFormatting sqref="J43:K43">
    <cfRule type="expression" dxfId="77" priority="53" stopIfTrue="1">
      <formula>J$6=0</formula>
    </cfRule>
  </conditionalFormatting>
  <conditionalFormatting sqref="K43">
    <cfRule type="expression" dxfId="76" priority="52" stopIfTrue="1">
      <formula>K$6=0</formula>
    </cfRule>
  </conditionalFormatting>
  <conditionalFormatting sqref="L43:AC43">
    <cfRule type="expression" dxfId="75" priority="51" stopIfTrue="1">
      <formula>L$6=0</formula>
    </cfRule>
  </conditionalFormatting>
  <conditionalFormatting sqref="L43:AC43">
    <cfRule type="expression" dxfId="74" priority="50" stopIfTrue="1">
      <formula>L$6=0</formula>
    </cfRule>
  </conditionalFormatting>
  <conditionalFormatting sqref="F35">
    <cfRule type="cellIs" dxfId="73" priority="25" operator="equal">
      <formula>0</formula>
    </cfRule>
  </conditionalFormatting>
  <conditionalFormatting sqref="K6:L6">
    <cfRule type="cellIs" dxfId="72" priority="22" stopIfTrue="1" operator="equal">
      <formula>1</formula>
    </cfRule>
  </conditionalFormatting>
  <conditionalFormatting sqref="J4">
    <cfRule type="expression" dxfId="71" priority="21" stopIfTrue="1">
      <formula>J$6=1</formula>
    </cfRule>
  </conditionalFormatting>
  <conditionalFormatting sqref="M6:Q6">
    <cfRule type="cellIs" dxfId="70" priority="20" stopIfTrue="1" operator="equal">
      <formula>1</formula>
    </cfRule>
  </conditionalFormatting>
  <conditionalFormatting sqref="J5">
    <cfRule type="expression" dxfId="69" priority="19" stopIfTrue="1">
      <formula>J$6=1</formula>
    </cfRule>
  </conditionalFormatting>
  <conditionalFormatting sqref="R6:BU6">
    <cfRule type="cellIs" dxfId="68" priority="18" stopIfTrue="1" operator="equal">
      <formula>1</formula>
    </cfRule>
  </conditionalFormatting>
  <conditionalFormatting sqref="J6:BU6">
    <cfRule type="cellIs" dxfId="67" priority="17" stopIfTrue="1" operator="equal">
      <formula>1</formula>
    </cfRule>
  </conditionalFormatting>
  <conditionalFormatting sqref="K4:BU4">
    <cfRule type="expression" dxfId="66" priority="16" stopIfTrue="1">
      <formula>K$6=1</formula>
    </cfRule>
  </conditionalFormatting>
  <conditionalFormatting sqref="L5:BU5">
    <cfRule type="expression" dxfId="65" priority="15" stopIfTrue="1">
      <formula>L$6=1</formula>
    </cfRule>
  </conditionalFormatting>
  <conditionalFormatting sqref="K5:BU5">
    <cfRule type="expression" dxfId="64" priority="14" stopIfTrue="1">
      <formula>K$6=1</formula>
    </cfRule>
  </conditionalFormatting>
  <conditionalFormatting sqref="AD58:BU58">
    <cfRule type="expression" dxfId="63" priority="13" stopIfTrue="1">
      <formula>AD$6=0</formula>
    </cfRule>
  </conditionalFormatting>
  <conditionalFormatting sqref="AD58:BU58">
    <cfRule type="expression" dxfId="62" priority="12" stopIfTrue="1">
      <formula>AD$6=0</formula>
    </cfRule>
  </conditionalFormatting>
  <conditionalFormatting sqref="J58:K58">
    <cfRule type="expression" dxfId="61" priority="11" stopIfTrue="1">
      <formula>J$6=0</formula>
    </cfRule>
  </conditionalFormatting>
  <conditionalFormatting sqref="K58">
    <cfRule type="expression" dxfId="60" priority="10" stopIfTrue="1">
      <formula>K$6=0</formula>
    </cfRule>
  </conditionalFormatting>
  <conditionalFormatting sqref="L58:AC58">
    <cfRule type="expression" dxfId="59" priority="9" stopIfTrue="1">
      <formula>L$6=0</formula>
    </cfRule>
  </conditionalFormatting>
  <conditionalFormatting sqref="L58:AC58">
    <cfRule type="expression" dxfId="58" priority="8" stopIfTrue="1">
      <formula>L$6=0</formula>
    </cfRule>
  </conditionalFormatting>
  <conditionalFormatting sqref="AD58:BU58">
    <cfRule type="expression" dxfId="57" priority="7" stopIfTrue="1">
      <formula>AD$6=0</formula>
    </cfRule>
  </conditionalFormatting>
  <conditionalFormatting sqref="AD58:BU58">
    <cfRule type="expression" dxfId="56" priority="6" stopIfTrue="1">
      <formula>AD$6=0</formula>
    </cfRule>
  </conditionalFormatting>
  <conditionalFormatting sqref="J58:K58">
    <cfRule type="expression" dxfId="55" priority="5" stopIfTrue="1">
      <formula>J$6=0</formula>
    </cfRule>
  </conditionalFormatting>
  <conditionalFormatting sqref="K58">
    <cfRule type="expression" dxfId="54" priority="4" stopIfTrue="1">
      <formula>K$6=0</formula>
    </cfRule>
  </conditionalFormatting>
  <conditionalFormatting sqref="L58:AC58">
    <cfRule type="expression" dxfId="53" priority="3" stopIfTrue="1">
      <formula>L$6=0</formula>
    </cfRule>
  </conditionalFormatting>
  <conditionalFormatting sqref="L58:AC58">
    <cfRule type="expression" dxfId="52" priority="2" stopIfTrue="1">
      <formula>L$6=0</formula>
    </cfRule>
  </conditionalFormatting>
  <conditionalFormatting sqref="E111">
    <cfRule type="cellIs" dxfId="51" priority="1" operator="notEqual">
      <formula>0</formula>
    </cfRule>
  </conditionalFormatting>
  <dataValidations count="2">
    <dataValidation type="decimal" operator="greaterThanOrEqual" allowBlank="1" showInputMessage="1" showErrorMessage="1" errorTitle="Eingabehinweis" error="Positive Werte eingeben !" sqref="J103:BU103 J42:BU42 J106:BU106" xr:uid="{00000000-0002-0000-1000-000001000000}">
      <formula1>0</formula1>
    </dataValidation>
    <dataValidation type="decimal" operator="lessThanOrEqual" allowBlank="1" showInputMessage="1" showErrorMessage="1" errorTitle="Achtung" error="Negative Werte eingeben !" sqref="J43:BU43 J113:BU113 J58:BU58 J110:BU110" xr:uid="{1ACCC19B-502F-4447-B8E8-6832B70328AF}">
      <formula1>0</formula1>
    </dataValidation>
  </dataValidations>
  <hyperlinks>
    <hyperlink ref="E2" location="Index!A1" display="Zum Inhaltsverzeichnis" xr:uid="{00000000-0004-0000-1000-000000000000}"/>
    <hyperlink ref="E3" location="Fehlerkontrolle" display="Zur Fehleranalyse" xr:uid="{00000000-0004-0000-1000-000001000000}"/>
  </hyperlinks>
  <pageMargins left="0.7" right="0.7" top="0.78740157499999996" bottom="0.78740157499999996"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WC_Steuern">
    <tabColor theme="1"/>
  </sheetPr>
  <dimension ref="A1:NE148"/>
  <sheetViews>
    <sheetView showGridLines="0" zoomScale="115" zoomScaleNormal="115" workbookViewId="0">
      <pane xSplit="9" ySplit="6" topLeftCell="J7" activePane="bottomRight" state="frozenSplit"/>
      <selection pane="topRight" activeCell="J1" sqref="J1"/>
      <selection pane="bottomLeft" activeCell="A8" sqref="A8"/>
      <selection pane="bottomRight" activeCell="J7" sqref="J7"/>
    </sheetView>
  </sheetViews>
  <sheetFormatPr baseColWidth="10" defaultColWidth="0" defaultRowHeight="12.75" outlineLevelRow="2"/>
  <cols>
    <col min="1" max="2" width="4.140625" style="97" customWidth="1"/>
    <col min="3" max="3" width="53.42578125" style="97" customWidth="1"/>
    <col min="4" max="4" width="13" style="97" customWidth="1"/>
    <col min="5" max="5" width="12.28515625" style="97" customWidth="1"/>
    <col min="6" max="6" width="10.7109375" style="97" customWidth="1"/>
    <col min="7" max="8" width="9.85546875" style="97" customWidth="1"/>
    <col min="9" max="67" width="11.42578125" style="97" customWidth="1"/>
    <col min="68" max="71" width="11.42578125" style="123" customWidth="1"/>
    <col min="72" max="73" width="11.42578125" style="97" customWidth="1"/>
    <col min="74" max="369" width="0" style="97" hidden="1" customWidth="1"/>
    <col min="370" max="16384" width="11.42578125" style="97" hidden="1"/>
  </cols>
  <sheetData>
    <row r="1" spans="1:73" ht="20.25">
      <c r="A1" s="42" t="s">
        <v>506</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c r="AJ1" s="42"/>
      <c r="AK1" s="42"/>
      <c r="AL1" s="42"/>
      <c r="AM1" s="42"/>
      <c r="AN1" s="42"/>
      <c r="AO1" s="42"/>
      <c r="AP1" s="42"/>
      <c r="AQ1" s="42"/>
      <c r="AR1" s="42"/>
      <c r="AS1" s="42"/>
      <c r="AT1" s="42"/>
      <c r="AU1" s="42"/>
      <c r="AV1" s="42"/>
      <c r="AW1" s="42"/>
      <c r="AX1" s="42"/>
      <c r="AY1" s="42"/>
      <c r="AZ1" s="42"/>
      <c r="BA1" s="42"/>
      <c r="BB1" s="42"/>
      <c r="BC1" s="42"/>
      <c r="BD1" s="42"/>
      <c r="BE1" s="42"/>
      <c r="BF1" s="42"/>
      <c r="BG1" s="42"/>
      <c r="BH1" s="42"/>
      <c r="BI1" s="42"/>
      <c r="BJ1" s="42"/>
      <c r="BK1" s="42"/>
      <c r="BL1" s="42"/>
      <c r="BM1" s="42"/>
      <c r="BN1" s="42"/>
      <c r="BO1" s="42"/>
      <c r="BP1" s="42"/>
      <c r="BQ1" s="42"/>
      <c r="BR1" s="42"/>
      <c r="BS1" s="42"/>
      <c r="BT1" s="42"/>
      <c r="BU1" s="42"/>
    </row>
    <row r="2" spans="1:73" ht="15.75" customHeight="1">
      <c r="A2" s="135"/>
      <c r="B2" s="135"/>
      <c r="C2" s="253" t="str">
        <f>Timing!C2</f>
        <v>Modell: Fiktive 5 Jahres-Finanzplanung</v>
      </c>
      <c r="D2" s="253"/>
      <c r="E2" s="260" t="s">
        <v>180</v>
      </c>
      <c r="F2" s="135"/>
      <c r="G2" s="135"/>
      <c r="H2" s="227"/>
      <c r="I2" s="227"/>
      <c r="J2" s="264"/>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row>
    <row r="3" spans="1:73" ht="15.75" customHeight="1">
      <c r="A3" s="135"/>
      <c r="B3" s="135"/>
      <c r="C3" s="253" t="str">
        <f>Timing!C3</f>
        <v>Modellintegrität:</v>
      </c>
      <c r="D3" s="48">
        <f>Timing!D3</f>
        <v>0</v>
      </c>
      <c r="E3" s="260" t="s">
        <v>181</v>
      </c>
      <c r="F3" s="135"/>
      <c r="G3" s="261"/>
      <c r="H3" s="261"/>
      <c r="I3" s="257"/>
      <c r="J3" s="262"/>
      <c r="K3" s="227"/>
      <c r="L3" s="262"/>
      <c r="M3" s="227"/>
      <c r="N3" s="262"/>
      <c r="O3" s="227"/>
      <c r="P3" s="262"/>
      <c r="Q3" s="227"/>
      <c r="R3" s="262"/>
      <c r="S3" s="227"/>
      <c r="T3" s="262"/>
      <c r="U3" s="227"/>
      <c r="V3" s="262"/>
      <c r="W3" s="227"/>
      <c r="X3" s="262"/>
      <c r="Y3" s="227"/>
      <c r="Z3" s="262"/>
      <c r="AA3" s="227"/>
      <c r="AB3" s="262"/>
      <c r="AC3" s="227"/>
      <c r="AD3" s="262"/>
      <c r="AE3" s="227"/>
      <c r="AF3" s="262"/>
      <c r="AG3" s="227"/>
      <c r="AH3" s="262"/>
      <c r="AI3" s="227"/>
      <c r="AJ3" s="262"/>
      <c r="AK3" s="227"/>
      <c r="AL3" s="262"/>
      <c r="AM3" s="227"/>
      <c r="AN3" s="262"/>
      <c r="AO3" s="227"/>
      <c r="AP3" s="262"/>
      <c r="AQ3" s="227"/>
      <c r="AR3" s="262"/>
      <c r="AS3" s="227"/>
      <c r="AT3" s="262"/>
      <c r="AU3" s="227"/>
      <c r="AV3" s="262"/>
      <c r="AW3" s="227"/>
      <c r="AX3" s="262"/>
      <c r="AY3" s="227"/>
      <c r="AZ3" s="262"/>
      <c r="BA3" s="227"/>
      <c r="BB3" s="262"/>
      <c r="BC3" s="227"/>
      <c r="BD3" s="262"/>
      <c r="BE3" s="227"/>
      <c r="BF3" s="262"/>
      <c r="BG3" s="227"/>
      <c r="BH3" s="262"/>
      <c r="BI3" s="227"/>
      <c r="BJ3" s="262"/>
      <c r="BK3" s="227"/>
      <c r="BL3" s="262"/>
      <c r="BM3" s="227"/>
      <c r="BN3" s="227"/>
      <c r="BO3" s="227"/>
      <c r="BP3" s="227"/>
      <c r="BQ3" s="227"/>
      <c r="BR3" s="227"/>
      <c r="BS3" s="227"/>
      <c r="BT3" s="227"/>
      <c r="BU3" s="227"/>
    </row>
    <row r="4" spans="1:73" ht="15" customHeight="1">
      <c r="A4" s="135"/>
      <c r="B4" s="254"/>
      <c r="C4" s="255" t="str">
        <f>Timing!C4</f>
        <v>Start der Periode</v>
      </c>
      <c r="D4" s="258"/>
      <c r="E4" s="258"/>
      <c r="F4" s="258"/>
      <c r="G4" s="259"/>
      <c r="H4" s="257"/>
      <c r="I4" s="257"/>
      <c r="J4" s="369">
        <f>Timing!J4</f>
        <v>44621</v>
      </c>
      <c r="K4" s="369">
        <f>Timing!K4</f>
        <v>44652</v>
      </c>
      <c r="L4" s="369">
        <f>Timing!L4</f>
        <v>44682</v>
      </c>
      <c r="M4" s="369">
        <f>Timing!M4</f>
        <v>44713</v>
      </c>
      <c r="N4" s="369">
        <f>Timing!N4</f>
        <v>44743</v>
      </c>
      <c r="O4" s="369">
        <f>Timing!O4</f>
        <v>44774</v>
      </c>
      <c r="P4" s="369">
        <f>Timing!P4</f>
        <v>44805</v>
      </c>
      <c r="Q4" s="369">
        <f>Timing!Q4</f>
        <v>44835</v>
      </c>
      <c r="R4" s="369">
        <f>Timing!R4</f>
        <v>44866</v>
      </c>
      <c r="S4" s="369">
        <f>Timing!S4</f>
        <v>44896</v>
      </c>
      <c r="T4" s="369">
        <f>Timing!T4</f>
        <v>44927</v>
      </c>
      <c r="U4" s="369">
        <f>Timing!U4</f>
        <v>44958</v>
      </c>
      <c r="V4" s="369">
        <f>Timing!V4</f>
        <v>44986</v>
      </c>
      <c r="W4" s="369">
        <f>Timing!W4</f>
        <v>45017</v>
      </c>
      <c r="X4" s="369">
        <f>Timing!X4</f>
        <v>45047</v>
      </c>
      <c r="Y4" s="369">
        <f>Timing!Y4</f>
        <v>45078</v>
      </c>
      <c r="Z4" s="369">
        <f>Timing!Z4</f>
        <v>45108</v>
      </c>
      <c r="AA4" s="369">
        <f>Timing!AA4</f>
        <v>45139</v>
      </c>
      <c r="AB4" s="369">
        <f>Timing!AB4</f>
        <v>45170</v>
      </c>
      <c r="AC4" s="369">
        <f>Timing!AC4</f>
        <v>45200</v>
      </c>
      <c r="AD4" s="369">
        <f>Timing!AD4</f>
        <v>45231</v>
      </c>
      <c r="AE4" s="369">
        <f>Timing!AE4</f>
        <v>45261</v>
      </c>
      <c r="AF4" s="369">
        <f>Timing!AF4</f>
        <v>45292</v>
      </c>
      <c r="AG4" s="369">
        <f>Timing!AG4</f>
        <v>45323</v>
      </c>
      <c r="AH4" s="369">
        <f>Timing!AH4</f>
        <v>45352</v>
      </c>
      <c r="AI4" s="369">
        <f>Timing!AI4</f>
        <v>45383</v>
      </c>
      <c r="AJ4" s="369">
        <f>Timing!AJ4</f>
        <v>45413</v>
      </c>
      <c r="AK4" s="369">
        <f>Timing!AK4</f>
        <v>45444</v>
      </c>
      <c r="AL4" s="369">
        <f>Timing!AL4</f>
        <v>45474</v>
      </c>
      <c r="AM4" s="369">
        <f>Timing!AM4</f>
        <v>45505</v>
      </c>
      <c r="AN4" s="369">
        <f>Timing!AN4</f>
        <v>45536</v>
      </c>
      <c r="AO4" s="369">
        <f>Timing!AO4</f>
        <v>45566</v>
      </c>
      <c r="AP4" s="369">
        <f>Timing!AP4</f>
        <v>45597</v>
      </c>
      <c r="AQ4" s="369">
        <f>Timing!AQ4</f>
        <v>45627</v>
      </c>
      <c r="AR4" s="369">
        <f>Timing!AR4</f>
        <v>45658</v>
      </c>
      <c r="AS4" s="369">
        <f>Timing!AS4</f>
        <v>45689</v>
      </c>
      <c r="AT4" s="369">
        <f>Timing!AT4</f>
        <v>45717</v>
      </c>
      <c r="AU4" s="369">
        <f>Timing!AU4</f>
        <v>45748</v>
      </c>
      <c r="AV4" s="369">
        <f>Timing!AV4</f>
        <v>45778</v>
      </c>
      <c r="AW4" s="369">
        <f>Timing!AW4</f>
        <v>45809</v>
      </c>
      <c r="AX4" s="369">
        <f>Timing!AX4</f>
        <v>45839</v>
      </c>
      <c r="AY4" s="369">
        <f>Timing!AY4</f>
        <v>45870</v>
      </c>
      <c r="AZ4" s="369">
        <f>Timing!AZ4</f>
        <v>45901</v>
      </c>
      <c r="BA4" s="369">
        <f>Timing!BA4</f>
        <v>45931</v>
      </c>
      <c r="BB4" s="369">
        <f>Timing!BB4</f>
        <v>45962</v>
      </c>
      <c r="BC4" s="369">
        <f>Timing!BC4</f>
        <v>45992</v>
      </c>
      <c r="BD4" s="369">
        <f>Timing!BD4</f>
        <v>46023</v>
      </c>
      <c r="BE4" s="369">
        <f>Timing!BE4</f>
        <v>46054</v>
      </c>
      <c r="BF4" s="369">
        <f>Timing!BF4</f>
        <v>46082</v>
      </c>
      <c r="BG4" s="369">
        <f>Timing!BG4</f>
        <v>46113</v>
      </c>
      <c r="BH4" s="369">
        <f>Timing!BH4</f>
        <v>46143</v>
      </c>
      <c r="BI4" s="369">
        <f>Timing!BI4</f>
        <v>46174</v>
      </c>
      <c r="BJ4" s="369">
        <f>Timing!BJ4</f>
        <v>46204</v>
      </c>
      <c r="BK4" s="369">
        <f>Timing!BK4</f>
        <v>46235</v>
      </c>
      <c r="BL4" s="369">
        <f>Timing!BL4</f>
        <v>46266</v>
      </c>
      <c r="BM4" s="369">
        <f>Timing!BM4</f>
        <v>46296</v>
      </c>
      <c r="BN4" s="369">
        <f>Timing!BN4</f>
        <v>46327</v>
      </c>
      <c r="BO4" s="369">
        <f>Timing!BO4</f>
        <v>46357</v>
      </c>
      <c r="BP4" s="369">
        <f>Timing!BP4</f>
        <v>46388</v>
      </c>
      <c r="BQ4" s="369">
        <f>Timing!BQ4</f>
        <v>46419</v>
      </c>
      <c r="BR4" s="369">
        <f>Timing!BR4</f>
        <v>46447</v>
      </c>
      <c r="BS4" s="369">
        <f>Timing!BS4</f>
        <v>46478</v>
      </c>
      <c r="BT4" s="369">
        <f>Timing!BT4</f>
        <v>46508</v>
      </c>
      <c r="BU4" s="369">
        <f>Timing!BU4</f>
        <v>46539</v>
      </c>
    </row>
    <row r="5" spans="1:73" ht="15" customHeight="1">
      <c r="A5" s="135"/>
      <c r="B5" s="135"/>
      <c r="C5" s="255" t="str">
        <f>Timing!C5</f>
        <v>Ende der Periode</v>
      </c>
      <c r="D5" s="81" t="str">
        <f>Timing!D5</f>
        <v>Start</v>
      </c>
      <c r="E5" s="11" t="str">
        <f>Timing!E5</f>
        <v>Ende</v>
      </c>
      <c r="F5" s="258"/>
      <c r="G5" s="259"/>
      <c r="H5" s="257"/>
      <c r="I5" s="86">
        <f>Timing!I5</f>
        <v>44620</v>
      </c>
      <c r="J5" s="370">
        <f>Timing!J5</f>
        <v>44651</v>
      </c>
      <c r="K5" s="370">
        <f>Timing!K5</f>
        <v>44681</v>
      </c>
      <c r="L5" s="370">
        <f>Timing!L5</f>
        <v>44712</v>
      </c>
      <c r="M5" s="370">
        <f>Timing!M5</f>
        <v>44742</v>
      </c>
      <c r="N5" s="370">
        <f>Timing!N5</f>
        <v>44773</v>
      </c>
      <c r="O5" s="370">
        <f>Timing!O5</f>
        <v>44804</v>
      </c>
      <c r="P5" s="370">
        <f>Timing!P5</f>
        <v>44834</v>
      </c>
      <c r="Q5" s="370">
        <f>Timing!Q5</f>
        <v>44865</v>
      </c>
      <c r="R5" s="370">
        <f>Timing!R5</f>
        <v>44895</v>
      </c>
      <c r="S5" s="370">
        <f>Timing!S5</f>
        <v>44926</v>
      </c>
      <c r="T5" s="370">
        <f>Timing!T5</f>
        <v>44957</v>
      </c>
      <c r="U5" s="370">
        <f>Timing!U5</f>
        <v>44985</v>
      </c>
      <c r="V5" s="370">
        <f>Timing!V5</f>
        <v>45016</v>
      </c>
      <c r="W5" s="370">
        <f>Timing!W5</f>
        <v>45046</v>
      </c>
      <c r="X5" s="370">
        <f>Timing!X5</f>
        <v>45077</v>
      </c>
      <c r="Y5" s="370">
        <f>Timing!Y5</f>
        <v>45107</v>
      </c>
      <c r="Z5" s="370">
        <f>Timing!Z5</f>
        <v>45138</v>
      </c>
      <c r="AA5" s="370">
        <f>Timing!AA5</f>
        <v>45169</v>
      </c>
      <c r="AB5" s="370">
        <f>Timing!AB5</f>
        <v>45199</v>
      </c>
      <c r="AC5" s="370">
        <f>Timing!AC5</f>
        <v>45230</v>
      </c>
      <c r="AD5" s="370">
        <f>Timing!AD5</f>
        <v>45260</v>
      </c>
      <c r="AE5" s="370">
        <f>Timing!AE5</f>
        <v>45291</v>
      </c>
      <c r="AF5" s="370">
        <f>Timing!AF5</f>
        <v>45322</v>
      </c>
      <c r="AG5" s="370">
        <f>Timing!AG5</f>
        <v>45351</v>
      </c>
      <c r="AH5" s="370">
        <f>Timing!AH5</f>
        <v>45382</v>
      </c>
      <c r="AI5" s="370">
        <f>Timing!AI5</f>
        <v>45412</v>
      </c>
      <c r="AJ5" s="370">
        <f>Timing!AJ5</f>
        <v>45443</v>
      </c>
      <c r="AK5" s="370">
        <f>Timing!AK5</f>
        <v>45473</v>
      </c>
      <c r="AL5" s="370">
        <f>Timing!AL5</f>
        <v>45504</v>
      </c>
      <c r="AM5" s="370">
        <f>Timing!AM5</f>
        <v>45535</v>
      </c>
      <c r="AN5" s="370">
        <f>Timing!AN5</f>
        <v>45565</v>
      </c>
      <c r="AO5" s="370">
        <f>Timing!AO5</f>
        <v>45596</v>
      </c>
      <c r="AP5" s="370">
        <f>Timing!AP5</f>
        <v>45626</v>
      </c>
      <c r="AQ5" s="370">
        <f>Timing!AQ5</f>
        <v>45657</v>
      </c>
      <c r="AR5" s="370">
        <f>Timing!AR5</f>
        <v>45688</v>
      </c>
      <c r="AS5" s="370">
        <f>Timing!AS5</f>
        <v>45716</v>
      </c>
      <c r="AT5" s="370">
        <f>Timing!AT5</f>
        <v>45747</v>
      </c>
      <c r="AU5" s="370">
        <f>Timing!AU5</f>
        <v>45777</v>
      </c>
      <c r="AV5" s="370">
        <f>Timing!AV5</f>
        <v>45808</v>
      </c>
      <c r="AW5" s="370">
        <f>Timing!AW5</f>
        <v>45838</v>
      </c>
      <c r="AX5" s="370">
        <f>Timing!AX5</f>
        <v>45869</v>
      </c>
      <c r="AY5" s="370">
        <f>Timing!AY5</f>
        <v>45900</v>
      </c>
      <c r="AZ5" s="370">
        <f>Timing!AZ5</f>
        <v>45930</v>
      </c>
      <c r="BA5" s="370">
        <f>Timing!BA5</f>
        <v>45961</v>
      </c>
      <c r="BB5" s="370">
        <f>Timing!BB5</f>
        <v>45991</v>
      </c>
      <c r="BC5" s="370">
        <f>Timing!BC5</f>
        <v>46022</v>
      </c>
      <c r="BD5" s="370">
        <f>Timing!BD5</f>
        <v>46053</v>
      </c>
      <c r="BE5" s="370">
        <f>Timing!BE5</f>
        <v>46081</v>
      </c>
      <c r="BF5" s="370">
        <f>Timing!BF5</f>
        <v>46112</v>
      </c>
      <c r="BG5" s="370">
        <f>Timing!BG5</f>
        <v>46142</v>
      </c>
      <c r="BH5" s="370">
        <f>Timing!BH5</f>
        <v>46173</v>
      </c>
      <c r="BI5" s="370">
        <f>Timing!BI5</f>
        <v>46203</v>
      </c>
      <c r="BJ5" s="370">
        <f>Timing!BJ5</f>
        <v>46234</v>
      </c>
      <c r="BK5" s="370">
        <f>Timing!BK5</f>
        <v>46265</v>
      </c>
      <c r="BL5" s="370">
        <f>Timing!BL5</f>
        <v>46295</v>
      </c>
      <c r="BM5" s="370">
        <f>Timing!BM5</f>
        <v>46326</v>
      </c>
      <c r="BN5" s="370">
        <f>Timing!BN5</f>
        <v>46356</v>
      </c>
      <c r="BO5" s="370">
        <f>Timing!BO5</f>
        <v>46387</v>
      </c>
      <c r="BP5" s="370">
        <f>Timing!BP5</f>
        <v>46418</v>
      </c>
      <c r="BQ5" s="370">
        <f>Timing!BQ5</f>
        <v>46446</v>
      </c>
      <c r="BR5" s="370">
        <f>Timing!BR5</f>
        <v>46477</v>
      </c>
      <c r="BS5" s="370">
        <f>Timing!BS5</f>
        <v>46507</v>
      </c>
      <c r="BT5" s="370">
        <f>Timing!BT5</f>
        <v>46538</v>
      </c>
      <c r="BU5" s="370">
        <f>Timing!BU5</f>
        <v>46568</v>
      </c>
    </row>
    <row r="6" spans="1:73" ht="15" customHeight="1">
      <c r="A6" s="256"/>
      <c r="B6" s="256"/>
      <c r="C6" s="257" t="str">
        <f>Timing!C6</f>
        <v>Planungszeitraum</v>
      </c>
      <c r="D6" s="371">
        <f>Timing!D6</f>
        <v>44621</v>
      </c>
      <c r="E6" s="371">
        <f>Timing!E6</f>
        <v>46387</v>
      </c>
      <c r="F6" s="257"/>
      <c r="G6" s="259"/>
      <c r="H6" s="257"/>
      <c r="I6" s="88">
        <f>Timing!I6</f>
        <v>58</v>
      </c>
      <c r="J6" s="30">
        <f>Timing!J6</f>
        <v>1</v>
      </c>
      <c r="K6" s="30">
        <f>Timing!K6</f>
        <v>1</v>
      </c>
      <c r="L6" s="30">
        <f>Timing!L6</f>
        <v>1</v>
      </c>
      <c r="M6" s="30">
        <f>Timing!M6</f>
        <v>1</v>
      </c>
      <c r="N6" s="30">
        <f>Timing!N6</f>
        <v>1</v>
      </c>
      <c r="O6" s="30">
        <f>Timing!O6</f>
        <v>1</v>
      </c>
      <c r="P6" s="30">
        <f>Timing!P6</f>
        <v>1</v>
      </c>
      <c r="Q6" s="30">
        <f>Timing!Q6</f>
        <v>1</v>
      </c>
      <c r="R6" s="30">
        <f>Timing!R6</f>
        <v>1</v>
      </c>
      <c r="S6" s="30">
        <f>Timing!S6</f>
        <v>1</v>
      </c>
      <c r="T6" s="30">
        <f>Timing!T6</f>
        <v>1</v>
      </c>
      <c r="U6" s="30">
        <f>Timing!U6</f>
        <v>1</v>
      </c>
      <c r="V6" s="30">
        <f>Timing!V6</f>
        <v>1</v>
      </c>
      <c r="W6" s="30">
        <f>Timing!W6</f>
        <v>1</v>
      </c>
      <c r="X6" s="30">
        <f>Timing!X6</f>
        <v>1</v>
      </c>
      <c r="Y6" s="30">
        <f>Timing!Y6</f>
        <v>1</v>
      </c>
      <c r="Z6" s="30">
        <f>Timing!Z6</f>
        <v>1</v>
      </c>
      <c r="AA6" s="30">
        <f>Timing!AA6</f>
        <v>1</v>
      </c>
      <c r="AB6" s="30">
        <f>Timing!AB6</f>
        <v>1</v>
      </c>
      <c r="AC6" s="30">
        <f>Timing!AC6</f>
        <v>1</v>
      </c>
      <c r="AD6" s="30">
        <f>Timing!AD6</f>
        <v>1</v>
      </c>
      <c r="AE6" s="30">
        <f>Timing!AE6</f>
        <v>1</v>
      </c>
      <c r="AF6" s="30">
        <f>Timing!AF6</f>
        <v>1</v>
      </c>
      <c r="AG6" s="30">
        <f>Timing!AG6</f>
        <v>1</v>
      </c>
      <c r="AH6" s="30">
        <f>Timing!AH6</f>
        <v>1</v>
      </c>
      <c r="AI6" s="30">
        <f>Timing!AI6</f>
        <v>1</v>
      </c>
      <c r="AJ6" s="30">
        <f>Timing!AJ6</f>
        <v>1</v>
      </c>
      <c r="AK6" s="30">
        <f>Timing!AK6</f>
        <v>1</v>
      </c>
      <c r="AL6" s="30">
        <f>Timing!AL6</f>
        <v>1</v>
      </c>
      <c r="AM6" s="30">
        <f>Timing!AM6</f>
        <v>1</v>
      </c>
      <c r="AN6" s="30">
        <f>Timing!AN6</f>
        <v>1</v>
      </c>
      <c r="AO6" s="30">
        <f>Timing!AO6</f>
        <v>1</v>
      </c>
      <c r="AP6" s="30">
        <f>Timing!AP6</f>
        <v>1</v>
      </c>
      <c r="AQ6" s="30">
        <f>Timing!AQ6</f>
        <v>1</v>
      </c>
      <c r="AR6" s="30">
        <f>Timing!AR6</f>
        <v>1</v>
      </c>
      <c r="AS6" s="30">
        <f>Timing!AS6</f>
        <v>1</v>
      </c>
      <c r="AT6" s="30">
        <f>Timing!AT6</f>
        <v>1</v>
      </c>
      <c r="AU6" s="30">
        <f>Timing!AU6</f>
        <v>1</v>
      </c>
      <c r="AV6" s="30">
        <f>Timing!AV6</f>
        <v>1</v>
      </c>
      <c r="AW6" s="30">
        <f>Timing!AW6</f>
        <v>1</v>
      </c>
      <c r="AX6" s="30">
        <f>Timing!AX6</f>
        <v>1</v>
      </c>
      <c r="AY6" s="30">
        <f>Timing!AY6</f>
        <v>1</v>
      </c>
      <c r="AZ6" s="30">
        <f>Timing!AZ6</f>
        <v>1</v>
      </c>
      <c r="BA6" s="30">
        <f>Timing!BA6</f>
        <v>1</v>
      </c>
      <c r="BB6" s="30">
        <f>Timing!BB6</f>
        <v>1</v>
      </c>
      <c r="BC6" s="30">
        <f>Timing!BC6</f>
        <v>1</v>
      </c>
      <c r="BD6" s="30">
        <f>Timing!BD6</f>
        <v>1</v>
      </c>
      <c r="BE6" s="30">
        <f>Timing!BE6</f>
        <v>1</v>
      </c>
      <c r="BF6" s="30">
        <f>Timing!BF6</f>
        <v>1</v>
      </c>
      <c r="BG6" s="30">
        <f>Timing!BG6</f>
        <v>1</v>
      </c>
      <c r="BH6" s="30">
        <f>Timing!BH6</f>
        <v>1</v>
      </c>
      <c r="BI6" s="30">
        <f>Timing!BI6</f>
        <v>1</v>
      </c>
      <c r="BJ6" s="30">
        <f>Timing!BJ6</f>
        <v>1</v>
      </c>
      <c r="BK6" s="30">
        <f>Timing!BK6</f>
        <v>1</v>
      </c>
      <c r="BL6" s="30">
        <f>Timing!BL6</f>
        <v>1</v>
      </c>
      <c r="BM6" s="30">
        <f>Timing!BM6</f>
        <v>1</v>
      </c>
      <c r="BN6" s="30">
        <f>Timing!BN6</f>
        <v>1</v>
      </c>
      <c r="BO6" s="30">
        <f>Timing!BO6</f>
        <v>1</v>
      </c>
      <c r="BP6" s="30">
        <f>Timing!BP6</f>
        <v>0</v>
      </c>
      <c r="BQ6" s="30">
        <f>Timing!BQ6</f>
        <v>0</v>
      </c>
      <c r="BR6" s="30">
        <f>Timing!BR6</f>
        <v>0</v>
      </c>
      <c r="BS6" s="30">
        <f>Timing!BS6</f>
        <v>0</v>
      </c>
      <c r="BT6" s="30">
        <f>Timing!BT6</f>
        <v>0</v>
      </c>
      <c r="BU6" s="30">
        <f>Timing!BU6</f>
        <v>0</v>
      </c>
    </row>
    <row r="7" spans="1:73" s="123" customFormat="1" ht="15" customHeight="1">
      <c r="A7" s="132"/>
      <c r="B7" s="132"/>
      <c r="C7" s="326" t="s">
        <v>270</v>
      </c>
      <c r="D7" s="445" t="s">
        <v>212</v>
      </c>
      <c r="E7" s="326"/>
      <c r="F7" s="326"/>
      <c r="G7" s="326"/>
      <c r="H7" s="326"/>
      <c r="I7" s="132"/>
      <c r="J7" s="446">
        <v>1</v>
      </c>
      <c r="K7" s="446">
        <v>2</v>
      </c>
      <c r="L7" s="446">
        <v>3</v>
      </c>
      <c r="M7" s="446">
        <v>4</v>
      </c>
      <c r="N7" s="446">
        <v>5</v>
      </c>
      <c r="O7" s="446">
        <v>6</v>
      </c>
      <c r="P7" s="446">
        <v>7</v>
      </c>
      <c r="Q7" s="446">
        <v>8</v>
      </c>
      <c r="R7" s="446">
        <v>9</v>
      </c>
      <c r="S7" s="446">
        <v>10</v>
      </c>
      <c r="T7" s="446">
        <v>11</v>
      </c>
      <c r="U7" s="446">
        <v>12</v>
      </c>
      <c r="V7" s="446">
        <v>13</v>
      </c>
      <c r="W7" s="446">
        <v>14</v>
      </c>
      <c r="X7" s="446">
        <v>15</v>
      </c>
      <c r="Y7" s="446">
        <v>16</v>
      </c>
      <c r="Z7" s="446">
        <v>17</v>
      </c>
      <c r="AA7" s="446">
        <v>18</v>
      </c>
      <c r="AB7" s="446">
        <v>19</v>
      </c>
      <c r="AC7" s="446">
        <v>20</v>
      </c>
      <c r="AD7" s="446">
        <v>21</v>
      </c>
      <c r="AE7" s="446">
        <v>22</v>
      </c>
      <c r="AF7" s="446">
        <v>23</v>
      </c>
      <c r="AG7" s="446">
        <v>24</v>
      </c>
      <c r="AH7" s="446">
        <v>25</v>
      </c>
      <c r="AI7" s="446">
        <v>26</v>
      </c>
      <c r="AJ7" s="446">
        <v>27</v>
      </c>
      <c r="AK7" s="446">
        <v>28</v>
      </c>
      <c r="AL7" s="446">
        <v>29</v>
      </c>
      <c r="AM7" s="446">
        <v>30</v>
      </c>
      <c r="AN7" s="446">
        <v>31</v>
      </c>
      <c r="AO7" s="446">
        <v>32</v>
      </c>
      <c r="AP7" s="446">
        <v>33</v>
      </c>
      <c r="AQ7" s="446">
        <v>34</v>
      </c>
      <c r="AR7" s="446">
        <v>35</v>
      </c>
      <c r="AS7" s="446">
        <v>36</v>
      </c>
      <c r="AT7" s="446">
        <v>37</v>
      </c>
      <c r="AU7" s="446">
        <v>38</v>
      </c>
      <c r="AV7" s="446">
        <v>39</v>
      </c>
      <c r="AW7" s="446">
        <v>40</v>
      </c>
      <c r="AX7" s="446">
        <v>41</v>
      </c>
      <c r="AY7" s="446">
        <v>42</v>
      </c>
      <c r="AZ7" s="446">
        <v>43</v>
      </c>
      <c r="BA7" s="446">
        <v>44</v>
      </c>
      <c r="BB7" s="446">
        <v>45</v>
      </c>
      <c r="BC7" s="446">
        <v>46</v>
      </c>
      <c r="BD7" s="446">
        <v>47</v>
      </c>
      <c r="BE7" s="446">
        <v>48</v>
      </c>
      <c r="BF7" s="446">
        <v>49</v>
      </c>
      <c r="BG7" s="446">
        <v>50</v>
      </c>
      <c r="BH7" s="446">
        <v>51</v>
      </c>
      <c r="BI7" s="446">
        <v>52</v>
      </c>
      <c r="BJ7" s="446">
        <v>53</v>
      </c>
      <c r="BK7" s="446">
        <v>54</v>
      </c>
      <c r="BL7" s="446">
        <v>55</v>
      </c>
      <c r="BM7" s="446">
        <v>56</v>
      </c>
      <c r="BN7" s="446">
        <v>57</v>
      </c>
      <c r="BO7" s="446">
        <v>58</v>
      </c>
      <c r="BP7" s="446">
        <v>59</v>
      </c>
      <c r="BQ7" s="446">
        <v>60</v>
      </c>
      <c r="BR7" s="446">
        <v>61</v>
      </c>
      <c r="BS7" s="446">
        <v>62</v>
      </c>
      <c r="BT7" s="446">
        <v>63</v>
      </c>
      <c r="BU7" s="446">
        <v>64</v>
      </c>
    </row>
    <row r="8" spans="1:73" s="199" customFormat="1" ht="15" customHeight="1">
      <c r="A8" s="132"/>
      <c r="B8" s="132"/>
      <c r="C8" s="326" t="s">
        <v>467</v>
      </c>
      <c r="D8" s="445" t="s">
        <v>212</v>
      </c>
      <c r="E8" s="326"/>
      <c r="F8" s="326"/>
      <c r="G8" s="326"/>
      <c r="H8" s="326"/>
      <c r="I8" s="132"/>
      <c r="J8" s="446">
        <v>1</v>
      </c>
      <c r="K8" s="446">
        <v>1</v>
      </c>
      <c r="L8" s="446">
        <v>1</v>
      </c>
      <c r="M8" s="446">
        <v>1</v>
      </c>
      <c r="N8" s="446">
        <v>1</v>
      </c>
      <c r="O8" s="446">
        <v>1</v>
      </c>
      <c r="P8" s="446">
        <v>1</v>
      </c>
      <c r="Q8" s="446">
        <v>1</v>
      </c>
      <c r="R8" s="446">
        <v>1</v>
      </c>
      <c r="S8" s="446">
        <v>1</v>
      </c>
      <c r="T8" s="446">
        <v>2</v>
      </c>
      <c r="U8" s="446">
        <v>2</v>
      </c>
      <c r="V8" s="446">
        <v>2</v>
      </c>
      <c r="W8" s="446">
        <v>2</v>
      </c>
      <c r="X8" s="446">
        <v>2</v>
      </c>
      <c r="Y8" s="446">
        <v>2</v>
      </c>
      <c r="Z8" s="446">
        <v>2</v>
      </c>
      <c r="AA8" s="446">
        <v>2</v>
      </c>
      <c r="AB8" s="446">
        <v>2</v>
      </c>
      <c r="AC8" s="446">
        <v>2</v>
      </c>
      <c r="AD8" s="446">
        <v>2</v>
      </c>
      <c r="AE8" s="446">
        <v>2</v>
      </c>
      <c r="AF8" s="446">
        <v>3</v>
      </c>
      <c r="AG8" s="446">
        <v>3</v>
      </c>
      <c r="AH8" s="446">
        <v>3</v>
      </c>
      <c r="AI8" s="446">
        <v>3</v>
      </c>
      <c r="AJ8" s="446">
        <v>3</v>
      </c>
      <c r="AK8" s="446">
        <v>3</v>
      </c>
      <c r="AL8" s="446">
        <v>3</v>
      </c>
      <c r="AM8" s="446">
        <v>3</v>
      </c>
      <c r="AN8" s="446">
        <v>3</v>
      </c>
      <c r="AO8" s="446">
        <v>3</v>
      </c>
      <c r="AP8" s="446">
        <v>3</v>
      </c>
      <c r="AQ8" s="446">
        <v>3</v>
      </c>
      <c r="AR8" s="446">
        <v>4</v>
      </c>
      <c r="AS8" s="446">
        <v>4</v>
      </c>
      <c r="AT8" s="446">
        <v>4</v>
      </c>
      <c r="AU8" s="446">
        <v>4</v>
      </c>
      <c r="AV8" s="446">
        <v>4</v>
      </c>
      <c r="AW8" s="446">
        <v>4</v>
      </c>
      <c r="AX8" s="446">
        <v>4</v>
      </c>
      <c r="AY8" s="446">
        <v>4</v>
      </c>
      <c r="AZ8" s="446">
        <v>4</v>
      </c>
      <c r="BA8" s="446">
        <v>4</v>
      </c>
      <c r="BB8" s="446">
        <v>4</v>
      </c>
      <c r="BC8" s="446">
        <v>4</v>
      </c>
      <c r="BD8" s="446">
        <v>5</v>
      </c>
      <c r="BE8" s="446">
        <v>5</v>
      </c>
      <c r="BF8" s="446">
        <v>5</v>
      </c>
      <c r="BG8" s="446">
        <v>5</v>
      </c>
      <c r="BH8" s="446">
        <v>5</v>
      </c>
      <c r="BI8" s="446">
        <v>5</v>
      </c>
      <c r="BJ8" s="446">
        <v>5</v>
      </c>
      <c r="BK8" s="446">
        <v>5</v>
      </c>
      <c r="BL8" s="446">
        <v>5</v>
      </c>
      <c r="BM8" s="446">
        <v>5</v>
      </c>
      <c r="BN8" s="446">
        <v>5</v>
      </c>
      <c r="BO8" s="446">
        <v>5</v>
      </c>
      <c r="BP8" s="446">
        <v>6</v>
      </c>
      <c r="BQ8" s="446">
        <v>6</v>
      </c>
      <c r="BR8" s="446">
        <v>6</v>
      </c>
      <c r="BS8" s="446">
        <v>6</v>
      </c>
      <c r="BT8" s="446">
        <v>6</v>
      </c>
      <c r="BU8" s="446">
        <v>6</v>
      </c>
    </row>
    <row r="9" spans="1:73" s="199" customFormat="1" ht="15" customHeight="1">
      <c r="A9" s="132"/>
      <c r="B9" s="132"/>
      <c r="C9" s="326"/>
      <c r="D9" s="445"/>
      <c r="E9" s="326"/>
      <c r="F9" s="326"/>
      <c r="G9" s="326"/>
      <c r="H9" s="326"/>
      <c r="I9" s="132"/>
      <c r="J9" s="446"/>
      <c r="K9" s="446"/>
      <c r="L9" s="132"/>
      <c r="M9" s="132"/>
      <c r="N9" s="132"/>
      <c r="O9" s="132"/>
      <c r="P9" s="132"/>
      <c r="Q9" s="132"/>
      <c r="R9" s="132"/>
      <c r="S9" s="132"/>
      <c r="T9" s="132"/>
      <c r="U9" s="132"/>
      <c r="V9" s="132"/>
      <c r="W9" s="132"/>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row>
    <row r="10" spans="1:73" s="123" customFormat="1" ht="25.5" customHeight="1" thickBot="1">
      <c r="A10" s="158"/>
      <c r="B10" s="158"/>
      <c r="C10" s="158" t="s">
        <v>503</v>
      </c>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58"/>
      <c r="AB10" s="158"/>
      <c r="AC10" s="158"/>
      <c r="AD10" s="158"/>
      <c r="AE10" s="158"/>
      <c r="AF10" s="158"/>
      <c r="AG10" s="158"/>
      <c r="AH10" s="158"/>
      <c r="AI10" s="158"/>
      <c r="AJ10" s="158"/>
      <c r="AK10" s="158"/>
      <c r="AL10" s="158"/>
      <c r="AM10" s="158"/>
      <c r="AN10" s="158"/>
      <c r="AO10" s="158"/>
      <c r="AP10" s="158"/>
      <c r="AQ10" s="158"/>
      <c r="AR10" s="158"/>
      <c r="AS10" s="158"/>
      <c r="AT10" s="158"/>
      <c r="AU10" s="158"/>
      <c r="AV10" s="158"/>
      <c r="AW10" s="158"/>
      <c r="AX10" s="158"/>
      <c r="AY10" s="158"/>
      <c r="AZ10" s="158"/>
      <c r="BA10" s="158"/>
      <c r="BB10" s="158"/>
      <c r="BC10" s="158"/>
      <c r="BD10" s="158"/>
      <c r="BE10" s="158"/>
      <c r="BF10" s="158"/>
      <c r="BG10" s="158"/>
      <c r="BH10" s="158"/>
      <c r="BI10" s="158"/>
      <c r="BJ10" s="158"/>
      <c r="BK10" s="158"/>
      <c r="BL10" s="158"/>
      <c r="BM10" s="158"/>
      <c r="BN10" s="158"/>
      <c r="BO10" s="158"/>
      <c r="BP10" s="158"/>
      <c r="BQ10" s="158"/>
      <c r="BR10" s="158"/>
      <c r="BS10" s="158"/>
      <c r="BT10" s="158"/>
      <c r="BU10" s="158"/>
    </row>
    <row r="11" spans="1:73" s="123" customFormat="1" ht="24.75" customHeight="1" outlineLevel="1">
      <c r="A11" s="132"/>
      <c r="B11" s="132"/>
      <c r="C11" s="142" t="s">
        <v>289</v>
      </c>
      <c r="D11" s="297"/>
      <c r="E11" s="37"/>
      <c r="F11" s="37"/>
      <c r="G11" s="37"/>
      <c r="H11" s="37"/>
      <c r="I11" s="37"/>
      <c r="J11" s="37"/>
      <c r="K11" s="37"/>
      <c r="L11" s="37"/>
      <c r="M11" s="37"/>
      <c r="N11" s="37"/>
      <c r="O11" s="37"/>
      <c r="P11" s="132"/>
      <c r="Q11" s="132"/>
      <c r="R11" s="132"/>
      <c r="S11" s="132"/>
      <c r="T11" s="132"/>
      <c r="U11" s="132"/>
      <c r="V11" s="132"/>
      <c r="W11" s="132"/>
      <c r="X11" s="132"/>
      <c r="Y11" s="132"/>
      <c r="Z11" s="132"/>
      <c r="AA11" s="132"/>
      <c r="AB11" s="132"/>
      <c r="AC11" s="132"/>
      <c r="AD11" s="132"/>
      <c r="AE11" s="132"/>
      <c r="AF11" s="132"/>
      <c r="AG11" s="132"/>
      <c r="AH11" s="132"/>
      <c r="AI11" s="132"/>
      <c r="AJ11" s="132"/>
      <c r="AK11" s="132"/>
      <c r="AL11" s="132"/>
      <c r="AM11" s="132"/>
      <c r="AN11" s="132"/>
      <c r="AO11" s="132"/>
      <c r="AP11" s="132"/>
      <c r="AQ11" s="132"/>
      <c r="AR11" s="132"/>
      <c r="AS11" s="132"/>
      <c r="AT11" s="132"/>
      <c r="AU11" s="132"/>
      <c r="AV11" s="132"/>
      <c r="AW11" s="132"/>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row>
    <row r="12" spans="1:73" s="123" customFormat="1" ht="15" customHeight="1" outlineLevel="2">
      <c r="A12" s="132"/>
      <c r="B12" s="132"/>
      <c r="C12" s="118" t="s">
        <v>293</v>
      </c>
      <c r="D12" s="8" t="s">
        <v>6</v>
      </c>
      <c r="E12" s="132"/>
      <c r="F12" s="132"/>
      <c r="G12" s="132"/>
      <c r="H12" s="117"/>
      <c r="I12" s="90">
        <v>6215386.024936731</v>
      </c>
      <c r="J12" s="451">
        <v>16200</v>
      </c>
      <c r="K12" s="451">
        <v>46250</v>
      </c>
      <c r="L12" s="451">
        <v>22850</v>
      </c>
      <c r="M12" s="451">
        <v>17850</v>
      </c>
      <c r="N12" s="451">
        <v>15200</v>
      </c>
      <c r="O12" s="451">
        <v>59450</v>
      </c>
      <c r="P12" s="451">
        <v>86000</v>
      </c>
      <c r="Q12" s="451">
        <v>51000</v>
      </c>
      <c r="R12" s="451">
        <v>71000</v>
      </c>
      <c r="S12" s="451">
        <v>76000</v>
      </c>
      <c r="T12" s="451">
        <v>91000</v>
      </c>
      <c r="U12" s="451">
        <v>92500</v>
      </c>
      <c r="V12" s="451">
        <v>95030</v>
      </c>
      <c r="W12" s="451">
        <v>96590.6</v>
      </c>
      <c r="X12" s="451">
        <v>98182.412000000011</v>
      </c>
      <c r="Y12" s="451">
        <v>99806.060240000006</v>
      </c>
      <c r="Z12" s="451">
        <v>101462.18144480001</v>
      </c>
      <c r="AA12" s="451">
        <v>103151.42507369601</v>
      </c>
      <c r="AB12" s="451">
        <v>104874.45357516993</v>
      </c>
      <c r="AC12" s="451">
        <v>105753.19811092163</v>
      </c>
      <c r="AD12" s="451">
        <v>106640.73009203085</v>
      </c>
      <c r="AE12" s="451">
        <v>107537.13739295116</v>
      </c>
      <c r="AF12" s="451">
        <v>108442.50876688067</v>
      </c>
      <c r="AG12" s="451">
        <v>109356.93385454947</v>
      </c>
      <c r="AH12" s="451">
        <v>110280.50319309496</v>
      </c>
      <c r="AI12" s="451">
        <v>111213.30822502592</v>
      </c>
      <c r="AJ12" s="451">
        <v>112155.44130727618</v>
      </c>
      <c r="AK12" s="451">
        <v>113106.99572034895</v>
      </c>
      <c r="AL12" s="451">
        <v>114068.06567755244</v>
      </c>
      <c r="AM12" s="451">
        <v>115038.74633432797</v>
      </c>
      <c r="AN12" s="451">
        <v>116019.13379767125</v>
      </c>
      <c r="AO12" s="451">
        <v>117009.32513564796</v>
      </c>
      <c r="AP12" s="451">
        <v>118009.41838700444</v>
      </c>
      <c r="AQ12" s="451">
        <v>119019.51257087447</v>
      </c>
      <c r="AR12" s="451">
        <v>120039.70769658322</v>
      </c>
      <c r="AS12" s="451">
        <v>121070.10477354906</v>
      </c>
      <c r="AT12" s="451">
        <v>122110.80582128455</v>
      </c>
      <c r="AU12" s="451">
        <v>123161.9138794974</v>
      </c>
      <c r="AV12" s="451">
        <v>124223.53301829238</v>
      </c>
      <c r="AW12" s="451">
        <v>125295.76834847531</v>
      </c>
      <c r="AX12" s="451">
        <v>126378.72603196006</v>
      </c>
      <c r="AY12" s="451">
        <v>127472.51329227966</v>
      </c>
      <c r="AZ12" s="451">
        <v>128577.23842520246</v>
      </c>
      <c r="BA12" s="451">
        <v>129693.01080945448</v>
      </c>
      <c r="BB12" s="451">
        <v>130819.94091754903</v>
      </c>
      <c r="BC12" s="451">
        <v>131958.1403267245</v>
      </c>
      <c r="BD12" s="451">
        <v>133107.72172999178</v>
      </c>
      <c r="BE12" s="451">
        <v>134268.79894729168</v>
      </c>
      <c r="BF12" s="451">
        <v>135441.48693676462</v>
      </c>
      <c r="BG12" s="451">
        <v>136625.90180613226</v>
      </c>
      <c r="BH12" s="451">
        <v>137822.16082419356</v>
      </c>
      <c r="BI12" s="451">
        <v>139030.38243243552</v>
      </c>
      <c r="BJ12" s="451">
        <v>140250.68625675986</v>
      </c>
      <c r="BK12" s="451">
        <v>141483.19311932748</v>
      </c>
      <c r="BL12" s="451">
        <v>142728.02505052072</v>
      </c>
      <c r="BM12" s="451">
        <v>143985.30530102595</v>
      </c>
      <c r="BN12" s="451">
        <v>145255.15835403622</v>
      </c>
      <c r="BO12" s="451">
        <v>146537.70993757655</v>
      </c>
      <c r="BP12" s="451">
        <v>0</v>
      </c>
      <c r="BQ12" s="451">
        <v>0</v>
      </c>
      <c r="BR12" s="451">
        <v>0</v>
      </c>
      <c r="BS12" s="451">
        <v>0</v>
      </c>
      <c r="BT12" s="451">
        <v>0</v>
      </c>
      <c r="BU12" s="451">
        <v>0</v>
      </c>
    </row>
    <row r="13" spans="1:73" s="123" customFormat="1" ht="15" customHeight="1" outlineLevel="2">
      <c r="A13" s="132"/>
      <c r="B13" s="132"/>
      <c r="C13" s="118" t="s">
        <v>294</v>
      </c>
      <c r="D13" s="8" t="s">
        <v>6</v>
      </c>
      <c r="E13" s="132"/>
      <c r="F13" s="132"/>
      <c r="G13" s="132"/>
      <c r="H13" s="117"/>
      <c r="I13" s="90">
        <v>2585402.2718584328</v>
      </c>
      <c r="J13" s="451">
        <v>18623.95</v>
      </c>
      <c r="K13" s="451">
        <v>26959.96</v>
      </c>
      <c r="L13" s="451">
        <v>15788.3202</v>
      </c>
      <c r="M13" s="451">
        <v>12699.037603999999</v>
      </c>
      <c r="N13" s="451">
        <v>11604.61935608</v>
      </c>
      <c r="O13" s="451">
        <v>32011.072743201599</v>
      </c>
      <c r="P13" s="451">
        <v>41378.90519806563</v>
      </c>
      <c r="Q13" s="451">
        <v>26235.124302026947</v>
      </c>
      <c r="R13" s="451">
        <v>35942.737788067483</v>
      </c>
      <c r="S13" s="451">
        <v>36775.753543828832</v>
      </c>
      <c r="T13" s="451">
        <v>41276.679614705412</v>
      </c>
      <c r="U13" s="451">
        <v>43700.524206999515</v>
      </c>
      <c r="V13" s="451">
        <v>42931.795691139509</v>
      </c>
      <c r="W13" s="451">
        <v>43578.242604962303</v>
      </c>
      <c r="X13" s="451">
        <v>44237.618457061551</v>
      </c>
      <c r="Y13" s="451">
        <v>44910.181826202781</v>
      </c>
      <c r="Z13" s="451">
        <v>47648.696462726832</v>
      </c>
      <c r="AA13" s="451">
        <v>46295.931391981372</v>
      </c>
      <c r="AB13" s="451">
        <v>47009.661019821004</v>
      </c>
      <c r="AC13" s="451">
        <v>47386.167425916741</v>
      </c>
      <c r="AD13" s="451">
        <v>47766.688981991392</v>
      </c>
      <c r="AE13" s="451">
        <v>48151.270841263104</v>
      </c>
      <c r="AF13" s="451">
        <v>46004.758357841325</v>
      </c>
      <c r="AG13" s="451">
        <v>44558.52149343738</v>
      </c>
      <c r="AH13" s="451">
        <v>44918.617961429743</v>
      </c>
      <c r="AI13" s="451">
        <v>45402.591509163198</v>
      </c>
      <c r="AJ13" s="451">
        <v>46474.486429736375</v>
      </c>
      <c r="AK13" s="451">
        <v>47824.847569624908</v>
      </c>
      <c r="AL13" s="451">
        <v>46398.22033642415</v>
      </c>
      <c r="AM13" s="451">
        <v>46762.908039788395</v>
      </c>
      <c r="AN13" s="451">
        <v>47131.242620186276</v>
      </c>
      <c r="AO13" s="451">
        <v>47503.260546388141</v>
      </c>
      <c r="AP13" s="451">
        <v>47878.998651852024</v>
      </c>
      <c r="AQ13" s="451">
        <v>50060.994138370545</v>
      </c>
      <c r="AR13" s="451">
        <v>48641.784579754247</v>
      </c>
      <c r="AS13" s="451">
        <v>49353.907925551786</v>
      </c>
      <c r="AT13" s="451">
        <v>49419.902504807309</v>
      </c>
      <c r="AU13" s="451">
        <v>49814.807029855379</v>
      </c>
      <c r="AV13" s="451">
        <v>52016.16060015394</v>
      </c>
      <c r="AW13" s="451">
        <v>50616.502706155472</v>
      </c>
      <c r="AX13" s="451">
        <v>51023.373233217033</v>
      </c>
      <c r="AY13" s="451">
        <v>51434.312465549207</v>
      </c>
      <c r="AZ13" s="451">
        <v>51849.361090204693</v>
      </c>
      <c r="BA13" s="451">
        <v>52268.560201106746</v>
      </c>
      <c r="BB13" s="451">
        <v>52691.951303117807</v>
      </c>
      <c r="BC13" s="451">
        <v>54922.076316148989</v>
      </c>
      <c r="BD13" s="451">
        <v>48227.168710110818</v>
      </c>
      <c r="BE13" s="451">
        <v>48616.945897211917</v>
      </c>
      <c r="BF13" s="451">
        <v>49010.620856184039</v>
      </c>
      <c r="BG13" s="451">
        <v>49408.232564745886</v>
      </c>
      <c r="BH13" s="451">
        <v>51612.320390393339</v>
      </c>
      <c r="BI13" s="451">
        <v>50215.424094297276</v>
      </c>
      <c r="BJ13" s="451">
        <v>50625.083835240242</v>
      </c>
      <c r="BK13" s="451">
        <v>51425.090173592653</v>
      </c>
      <c r="BL13" s="451">
        <v>51456.734075328568</v>
      </c>
      <c r="BM13" s="451">
        <v>51878.806916081863</v>
      </c>
      <c r="BN13" s="451">
        <v>52305.100485242685</v>
      </c>
      <c r="BO13" s="451">
        <v>52735.6569900951</v>
      </c>
      <c r="BP13" s="451">
        <v>0</v>
      </c>
      <c r="BQ13" s="451">
        <v>0</v>
      </c>
      <c r="BR13" s="451">
        <v>0</v>
      </c>
      <c r="BS13" s="451">
        <v>0</v>
      </c>
      <c r="BT13" s="451">
        <v>0</v>
      </c>
      <c r="BU13" s="451">
        <v>0</v>
      </c>
    </row>
    <row r="14" spans="1:73" s="123" customFormat="1" ht="15" customHeight="1" outlineLevel="2">
      <c r="A14" s="132"/>
      <c r="B14" s="132"/>
      <c r="C14" s="66"/>
      <c r="D14" s="450"/>
      <c r="E14" s="132"/>
      <c r="F14" s="132"/>
      <c r="G14" s="132"/>
      <c r="H14" s="132"/>
      <c r="I14" s="100"/>
      <c r="J14" s="364"/>
      <c r="K14" s="364"/>
      <c r="L14" s="364"/>
      <c r="M14" s="452"/>
      <c r="N14" s="452"/>
      <c r="O14" s="452"/>
      <c r="P14" s="452"/>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row>
    <row r="15" spans="1:73" s="123" customFormat="1" ht="15" customHeight="1" outlineLevel="2">
      <c r="A15" s="132"/>
      <c r="B15" s="132"/>
      <c r="C15" s="117" t="s">
        <v>292</v>
      </c>
      <c r="D15" s="8" t="s">
        <v>6</v>
      </c>
      <c r="I15" s="90">
        <v>1180893.3447379796</v>
      </c>
      <c r="J15" s="453">
        <v>3078</v>
      </c>
      <c r="K15" s="453">
        <v>8781.5</v>
      </c>
      <c r="L15" s="453">
        <v>4335.5</v>
      </c>
      <c r="M15" s="453">
        <v>3385.5</v>
      </c>
      <c r="N15" s="453">
        <v>2882</v>
      </c>
      <c r="O15" s="453">
        <v>11289.5</v>
      </c>
      <c r="P15" s="453">
        <v>16340</v>
      </c>
      <c r="Q15" s="453">
        <v>9690</v>
      </c>
      <c r="R15" s="453">
        <v>13490</v>
      </c>
      <c r="S15" s="453">
        <v>14440</v>
      </c>
      <c r="T15" s="453">
        <v>17290</v>
      </c>
      <c r="U15" s="453">
        <v>17575</v>
      </c>
      <c r="V15" s="453">
        <v>18055.7</v>
      </c>
      <c r="W15" s="453">
        <v>18352.214</v>
      </c>
      <c r="X15" s="453">
        <v>18654.658280000003</v>
      </c>
      <c r="Y15" s="453">
        <v>18963.1514456</v>
      </c>
      <c r="Z15" s="453">
        <v>19277.814474512001</v>
      </c>
      <c r="AA15" s="453">
        <v>19598.770764002242</v>
      </c>
      <c r="AB15" s="453">
        <v>19926.146179282288</v>
      </c>
      <c r="AC15" s="453">
        <v>20093.107641075108</v>
      </c>
      <c r="AD15" s="453">
        <v>20261.73871748586</v>
      </c>
      <c r="AE15" s="453">
        <v>20432.056104660722</v>
      </c>
      <c r="AF15" s="453">
        <v>20604.076665707325</v>
      </c>
      <c r="AG15" s="453">
        <v>20777.817432364398</v>
      </c>
      <c r="AH15" s="453">
        <v>20953.295606688043</v>
      </c>
      <c r="AI15" s="453">
        <v>21130.528562754924</v>
      </c>
      <c r="AJ15" s="453">
        <v>21309.533848382474</v>
      </c>
      <c r="AK15" s="453">
        <v>21490.3291868663</v>
      </c>
      <c r="AL15" s="453">
        <v>21672.932478734965</v>
      </c>
      <c r="AM15" s="453">
        <v>21857.361803522315</v>
      </c>
      <c r="AN15" s="453">
        <v>22043.635421557537</v>
      </c>
      <c r="AO15" s="453">
        <v>22231.771775773112</v>
      </c>
      <c r="AP15" s="453">
        <v>22421.789493530843</v>
      </c>
      <c r="AQ15" s="453">
        <v>22613.707388466151</v>
      </c>
      <c r="AR15" s="453">
        <v>22807.544462350812</v>
      </c>
      <c r="AS15" s="453">
        <v>23003.31990697432</v>
      </c>
      <c r="AT15" s="453">
        <v>23201.053106044066</v>
      </c>
      <c r="AU15" s="453">
        <v>23400.763637104505</v>
      </c>
      <c r="AV15" s="453">
        <v>23602.471273475552</v>
      </c>
      <c r="AW15" s="453">
        <v>23806.19598621031</v>
      </c>
      <c r="AX15" s="453">
        <v>24011.957946072413</v>
      </c>
      <c r="AY15" s="453">
        <v>24219.777525533136</v>
      </c>
      <c r="AZ15" s="453">
        <v>24429.675300788469</v>
      </c>
      <c r="BA15" s="453">
        <v>24641.672053796352</v>
      </c>
      <c r="BB15" s="453">
        <v>24855.788774334316</v>
      </c>
      <c r="BC15" s="453">
        <v>25072.046662077661</v>
      </c>
      <c r="BD15" s="453">
        <v>25290.467128698438</v>
      </c>
      <c r="BE15" s="453">
        <v>25511.071799985421</v>
      </c>
      <c r="BF15" s="453">
        <v>25733.882517985276</v>
      </c>
      <c r="BG15" s="453">
        <v>25958.92134316513</v>
      </c>
      <c r="BH15" s="453">
        <v>26186.210556596779</v>
      </c>
      <c r="BI15" s="453">
        <v>26415.772662162748</v>
      </c>
      <c r="BJ15" s="453">
        <v>26647.630388784375</v>
      </c>
      <c r="BK15" s="453">
        <v>26881.80669267222</v>
      </c>
      <c r="BL15" s="453">
        <v>27118.324759598941</v>
      </c>
      <c r="BM15" s="453">
        <v>27357.208007194931</v>
      </c>
      <c r="BN15" s="453">
        <v>27598.480087266878</v>
      </c>
      <c r="BO15" s="453">
        <v>27842.164888139549</v>
      </c>
      <c r="BP15" s="453">
        <v>0</v>
      </c>
      <c r="BQ15" s="453">
        <v>0</v>
      </c>
      <c r="BR15" s="453">
        <v>0</v>
      </c>
      <c r="BS15" s="453">
        <v>0</v>
      </c>
      <c r="BT15" s="453">
        <v>0</v>
      </c>
      <c r="BU15" s="453">
        <v>0</v>
      </c>
    </row>
    <row r="16" spans="1:73" s="123" customFormat="1" ht="15" customHeight="1" outlineLevel="2">
      <c r="A16" s="132"/>
      <c r="B16" s="132"/>
      <c r="C16" s="117" t="s">
        <v>291</v>
      </c>
      <c r="D16" s="8" t="s">
        <v>6</v>
      </c>
      <c r="I16" s="90">
        <v>486955.19575485482</v>
      </c>
      <c r="J16" s="451">
        <v>3212.939425</v>
      </c>
      <c r="K16" s="451">
        <v>4918.9035400000002</v>
      </c>
      <c r="L16" s="451">
        <v>2834.5857123000001</v>
      </c>
      <c r="M16" s="451">
        <v>2275.816573046</v>
      </c>
      <c r="N16" s="451">
        <v>2067.3475260069199</v>
      </c>
      <c r="O16" s="451">
        <v>7153.787248027058</v>
      </c>
      <c r="P16" s="451">
        <v>8480.0456894876006</v>
      </c>
      <c r="Q16" s="451">
        <v>4858.7000747773518</v>
      </c>
      <c r="R16" s="451">
        <v>7235.8796527728991</v>
      </c>
      <c r="S16" s="451">
        <v>7002.7616973283566</v>
      </c>
      <c r="T16" s="451">
        <v>8142.3412577749241</v>
      </c>
      <c r="U16" s="451">
        <v>8166.142159430422</v>
      </c>
      <c r="V16" s="451">
        <v>8100.1895041190301</v>
      </c>
      <c r="W16" s="451">
        <v>8194.7536207014127</v>
      </c>
      <c r="X16" s="451">
        <v>8320.2790196154419</v>
      </c>
      <c r="Y16" s="451">
        <v>8448.3149265077482</v>
      </c>
      <c r="Z16" s="451">
        <v>8910.3903015379037</v>
      </c>
      <c r="AA16" s="451">
        <v>8712.1201090686627</v>
      </c>
      <c r="AB16" s="451">
        <v>8847.9928377500364</v>
      </c>
      <c r="AC16" s="451">
        <v>8894.7542170189845</v>
      </c>
      <c r="AD16" s="451">
        <v>8966.5767551023746</v>
      </c>
      <c r="AE16" s="451">
        <v>9039.1587152198626</v>
      </c>
      <c r="AF16" s="451">
        <v>8579.4491988965601</v>
      </c>
      <c r="AG16" s="451">
        <v>8355.5219775363748</v>
      </c>
      <c r="AH16" s="451">
        <v>8423.4139896806046</v>
      </c>
      <c r="AI16" s="451">
        <v>8511.4095145286537</v>
      </c>
      <c r="AJ16" s="451">
        <v>8694.4526790592099</v>
      </c>
      <c r="AK16" s="451">
        <v>8922.5674593577769</v>
      </c>
      <c r="AL16" s="451">
        <v>8702.2989319644876</v>
      </c>
      <c r="AM16" s="451">
        <v>8771.4290845341329</v>
      </c>
      <c r="AN16" s="451">
        <v>8841.2505386294742</v>
      </c>
      <c r="AO16" s="451">
        <v>8911.7702072657703</v>
      </c>
      <c r="AP16" s="451">
        <v>8982.9950725884264</v>
      </c>
      <c r="AQ16" s="451">
        <v>9346.0359365643108</v>
      </c>
      <c r="AR16" s="451">
        <v>9127.5886716799523</v>
      </c>
      <c r="AS16" s="451">
        <v>9253.4592216467518</v>
      </c>
      <c r="AT16" s="451">
        <v>9275.0886021132228</v>
      </c>
      <c r="AU16" s="451">
        <v>9349.9466513843545</v>
      </c>
      <c r="AV16" s="451">
        <v>9716.6570311481955</v>
      </c>
      <c r="AW16" s="451">
        <v>9501.9159772096791</v>
      </c>
      <c r="AX16" s="451">
        <v>9579.0423002317766</v>
      </c>
      <c r="AY16" s="451">
        <v>9656.939886484095</v>
      </c>
      <c r="AZ16" s="451">
        <v>9735.6164485989357</v>
      </c>
      <c r="BA16" s="451">
        <v>9815.0797763349256</v>
      </c>
      <c r="BB16" s="451">
        <v>9895.3377373482745</v>
      </c>
      <c r="BC16" s="451">
        <v>10267.502027971756</v>
      </c>
      <c r="BD16" s="451">
        <v>9046.6507388535392</v>
      </c>
      <c r="BE16" s="451">
        <v>9120.516409492071</v>
      </c>
      <c r="BF16" s="451">
        <v>9195.1207368369942</v>
      </c>
      <c r="BG16" s="451">
        <v>9270.4711074553634</v>
      </c>
      <c r="BH16" s="451">
        <v>9637.6787317799171</v>
      </c>
      <c r="BI16" s="451">
        <v>9423.4398948477155</v>
      </c>
      <c r="BJ16" s="451">
        <v>9501.0734570461937</v>
      </c>
      <c r="BK16" s="451">
        <v>9641.8627298666561</v>
      </c>
      <c r="BL16" s="451">
        <v>9658.6773516653211</v>
      </c>
      <c r="BM16" s="451">
        <v>9738.6632884319788</v>
      </c>
      <c r="BN16" s="451">
        <v>9819.4490845662949</v>
      </c>
      <c r="BO16" s="451">
        <v>9901.0427386619558</v>
      </c>
      <c r="BP16" s="451">
        <v>0</v>
      </c>
      <c r="BQ16" s="451">
        <v>0</v>
      </c>
      <c r="BR16" s="451">
        <v>0</v>
      </c>
      <c r="BS16" s="451">
        <v>0</v>
      </c>
      <c r="BT16" s="451">
        <v>0</v>
      </c>
      <c r="BU16" s="451">
        <v>0</v>
      </c>
    </row>
    <row r="17" spans="1:73" s="123" customFormat="1" ht="15" customHeight="1" outlineLevel="2">
      <c r="A17" s="132"/>
      <c r="B17" s="132"/>
      <c r="C17" s="66"/>
      <c r="D17" s="450"/>
      <c r="E17" s="66"/>
      <c r="F17" s="66"/>
      <c r="G17" s="66"/>
      <c r="H17" s="66"/>
      <c r="I17" s="66"/>
      <c r="J17" s="454"/>
      <c r="K17" s="455"/>
      <c r="L17" s="455"/>
      <c r="M17" s="455"/>
      <c r="N17" s="455"/>
      <c r="O17" s="455"/>
      <c r="P17" s="455"/>
      <c r="Q17" s="455"/>
      <c r="R17" s="455"/>
      <c r="S17" s="455"/>
      <c r="T17" s="455"/>
      <c r="U17" s="455"/>
      <c r="V17" s="455"/>
      <c r="W17" s="455"/>
      <c r="X17" s="455"/>
      <c r="Y17" s="455"/>
      <c r="Z17" s="455"/>
      <c r="AA17" s="455"/>
      <c r="AB17" s="455"/>
      <c r="AC17" s="455"/>
      <c r="AD17" s="455"/>
      <c r="AE17" s="455"/>
      <c r="AF17" s="455"/>
      <c r="AG17" s="455"/>
      <c r="AH17" s="455"/>
      <c r="AI17" s="455"/>
      <c r="AJ17" s="455"/>
      <c r="AK17" s="455"/>
      <c r="AL17" s="455"/>
      <c r="AM17" s="455"/>
      <c r="AN17" s="455"/>
      <c r="AO17" s="455"/>
      <c r="AP17" s="455"/>
      <c r="AQ17" s="455"/>
      <c r="AR17" s="455"/>
      <c r="AS17" s="455"/>
      <c r="AT17" s="455"/>
      <c r="AU17" s="455"/>
      <c r="AV17" s="455"/>
      <c r="AW17" s="455"/>
      <c r="AX17" s="455"/>
      <c r="AY17" s="455"/>
      <c r="AZ17" s="455"/>
      <c r="BA17" s="455"/>
      <c r="BB17" s="455"/>
      <c r="BC17" s="455"/>
      <c r="BD17" s="455"/>
      <c r="BE17" s="455"/>
      <c r="BF17" s="455"/>
      <c r="BG17" s="455"/>
      <c r="BH17" s="455"/>
      <c r="BI17" s="455"/>
      <c r="BJ17" s="455"/>
      <c r="BK17" s="455"/>
      <c r="BL17" s="455"/>
      <c r="BM17" s="455"/>
      <c r="BN17" s="455"/>
      <c r="BO17" s="455"/>
      <c r="BP17" s="455"/>
      <c r="BQ17" s="455"/>
      <c r="BR17" s="455"/>
      <c r="BS17" s="455"/>
      <c r="BT17" s="455"/>
      <c r="BU17" s="455"/>
    </row>
    <row r="18" spans="1:73" s="123" customFormat="1" ht="24.75" customHeight="1" outlineLevel="1">
      <c r="A18" s="132"/>
      <c r="B18" s="132"/>
      <c r="C18" s="142" t="s">
        <v>366</v>
      </c>
      <c r="D18" s="450"/>
      <c r="E18" s="66"/>
      <c r="F18" s="66"/>
      <c r="G18" s="66"/>
      <c r="H18" s="66"/>
      <c r="I18" s="66"/>
      <c r="J18" s="454"/>
      <c r="K18" s="455"/>
      <c r="L18" s="455"/>
      <c r="M18" s="455"/>
      <c r="N18" s="455"/>
      <c r="O18" s="455"/>
      <c r="P18" s="455"/>
      <c r="Q18" s="455"/>
      <c r="R18" s="455"/>
      <c r="S18" s="455"/>
      <c r="T18" s="455"/>
      <c r="U18" s="455"/>
      <c r="V18" s="455"/>
      <c r="W18" s="455"/>
      <c r="X18" s="455"/>
      <c r="Y18" s="455"/>
      <c r="Z18" s="455"/>
      <c r="AA18" s="455"/>
      <c r="AB18" s="455"/>
      <c r="AC18" s="455"/>
      <c r="AD18" s="455"/>
      <c r="AE18" s="455"/>
      <c r="AF18" s="455"/>
      <c r="AG18" s="455"/>
      <c r="AH18" s="455"/>
      <c r="AI18" s="455"/>
      <c r="AJ18" s="455"/>
      <c r="AK18" s="455"/>
      <c r="AL18" s="455"/>
      <c r="AM18" s="455"/>
      <c r="AN18" s="455"/>
      <c r="AO18" s="455"/>
      <c r="AP18" s="455"/>
      <c r="AQ18" s="455"/>
      <c r="AR18" s="455"/>
      <c r="AS18" s="455"/>
      <c r="AT18" s="455"/>
      <c r="AU18" s="455"/>
      <c r="AV18" s="455"/>
      <c r="AW18" s="455"/>
      <c r="AX18" s="455"/>
      <c r="AY18" s="455"/>
      <c r="AZ18" s="455"/>
      <c r="BA18" s="455"/>
      <c r="BB18" s="455"/>
      <c r="BC18" s="455"/>
      <c r="BD18" s="455"/>
      <c r="BE18" s="455"/>
      <c r="BF18" s="455"/>
      <c r="BG18" s="455"/>
      <c r="BH18" s="455"/>
      <c r="BI18" s="455"/>
      <c r="BJ18" s="455"/>
      <c r="BK18" s="455"/>
      <c r="BL18" s="455"/>
      <c r="BM18" s="455"/>
      <c r="BN18" s="455"/>
      <c r="BO18" s="455"/>
      <c r="BP18" s="455"/>
      <c r="BQ18" s="455"/>
      <c r="BR18" s="455"/>
      <c r="BS18" s="455"/>
      <c r="BT18" s="455"/>
      <c r="BU18" s="455"/>
    </row>
    <row r="19" spans="1:73" s="123" customFormat="1" ht="15" customHeight="1" outlineLevel="2">
      <c r="A19" s="132"/>
      <c r="B19" s="132"/>
      <c r="C19" s="24" t="s">
        <v>437</v>
      </c>
      <c r="D19" s="8" t="s">
        <v>6</v>
      </c>
      <c r="E19" s="117"/>
      <c r="F19" s="117"/>
      <c r="G19" s="66"/>
      <c r="H19" s="66"/>
      <c r="I19" s="90">
        <v>6215386.024936731</v>
      </c>
      <c r="J19" s="451">
        <v>16200</v>
      </c>
      <c r="K19" s="451">
        <v>46250</v>
      </c>
      <c r="L19" s="451">
        <v>22850</v>
      </c>
      <c r="M19" s="451">
        <v>17850</v>
      </c>
      <c r="N19" s="451">
        <v>15200</v>
      </c>
      <c r="O19" s="451">
        <v>59450</v>
      </c>
      <c r="P19" s="451">
        <v>86000</v>
      </c>
      <c r="Q19" s="451">
        <v>51000</v>
      </c>
      <c r="R19" s="451">
        <v>71000</v>
      </c>
      <c r="S19" s="451">
        <v>76000</v>
      </c>
      <c r="T19" s="451">
        <v>91000</v>
      </c>
      <c r="U19" s="451">
        <v>92500</v>
      </c>
      <c r="V19" s="451">
        <v>95030</v>
      </c>
      <c r="W19" s="451">
        <v>96590.6</v>
      </c>
      <c r="X19" s="451">
        <v>98182.412000000011</v>
      </c>
      <c r="Y19" s="451">
        <v>99806.060240000006</v>
      </c>
      <c r="Z19" s="451">
        <v>101462.18144480001</v>
      </c>
      <c r="AA19" s="451">
        <v>103151.42507369601</v>
      </c>
      <c r="AB19" s="451">
        <v>104874.45357516993</v>
      </c>
      <c r="AC19" s="451">
        <v>105753.19811092163</v>
      </c>
      <c r="AD19" s="451">
        <v>106640.73009203085</v>
      </c>
      <c r="AE19" s="451">
        <v>107537.13739295116</v>
      </c>
      <c r="AF19" s="451">
        <v>108442.50876688067</v>
      </c>
      <c r="AG19" s="451">
        <v>109356.93385454947</v>
      </c>
      <c r="AH19" s="451">
        <v>110280.50319309496</v>
      </c>
      <c r="AI19" s="451">
        <v>111213.30822502592</v>
      </c>
      <c r="AJ19" s="451">
        <v>112155.44130727618</v>
      </c>
      <c r="AK19" s="451">
        <v>113106.99572034895</v>
      </c>
      <c r="AL19" s="451">
        <v>114068.06567755244</v>
      </c>
      <c r="AM19" s="451">
        <v>115038.74633432797</v>
      </c>
      <c r="AN19" s="451">
        <v>116019.13379767125</v>
      </c>
      <c r="AO19" s="451">
        <v>117009.32513564796</v>
      </c>
      <c r="AP19" s="451">
        <v>118009.41838700444</v>
      </c>
      <c r="AQ19" s="451">
        <v>119019.51257087447</v>
      </c>
      <c r="AR19" s="451">
        <v>120039.70769658322</v>
      </c>
      <c r="AS19" s="451">
        <v>121070.10477354906</v>
      </c>
      <c r="AT19" s="451">
        <v>122110.80582128455</v>
      </c>
      <c r="AU19" s="451">
        <v>123161.9138794974</v>
      </c>
      <c r="AV19" s="451">
        <v>124223.53301829238</v>
      </c>
      <c r="AW19" s="451">
        <v>125295.76834847531</v>
      </c>
      <c r="AX19" s="451">
        <v>126378.72603196006</v>
      </c>
      <c r="AY19" s="451">
        <v>127472.51329227966</v>
      </c>
      <c r="AZ19" s="451">
        <v>128577.23842520246</v>
      </c>
      <c r="BA19" s="451">
        <v>129693.01080945448</v>
      </c>
      <c r="BB19" s="451">
        <v>130819.94091754903</v>
      </c>
      <c r="BC19" s="451">
        <v>131958.1403267245</v>
      </c>
      <c r="BD19" s="451">
        <v>133107.72172999178</v>
      </c>
      <c r="BE19" s="451">
        <v>134268.79894729168</v>
      </c>
      <c r="BF19" s="451">
        <v>135441.48693676462</v>
      </c>
      <c r="BG19" s="451">
        <v>136625.90180613226</v>
      </c>
      <c r="BH19" s="451">
        <v>137822.16082419356</v>
      </c>
      <c r="BI19" s="451">
        <v>139030.38243243552</v>
      </c>
      <c r="BJ19" s="451">
        <v>140250.68625675986</v>
      </c>
      <c r="BK19" s="451">
        <v>141483.19311932748</v>
      </c>
      <c r="BL19" s="451">
        <v>142728.02505052072</v>
      </c>
      <c r="BM19" s="451">
        <v>143985.30530102595</v>
      </c>
      <c r="BN19" s="451">
        <v>145255.15835403622</v>
      </c>
      <c r="BO19" s="451">
        <v>146537.70993757655</v>
      </c>
      <c r="BP19" s="451">
        <v>0</v>
      </c>
      <c r="BQ19" s="451">
        <v>0</v>
      </c>
      <c r="BR19" s="451">
        <v>0</v>
      </c>
      <c r="BS19" s="451">
        <v>0</v>
      </c>
      <c r="BT19" s="451">
        <v>0</v>
      </c>
      <c r="BU19" s="451">
        <v>0</v>
      </c>
    </row>
    <row r="20" spans="1:73" s="123" customFormat="1" ht="15" customHeight="1" outlineLevel="2">
      <c r="A20" s="132"/>
      <c r="B20" s="132"/>
      <c r="C20" s="132"/>
      <c r="D20" s="132"/>
      <c r="E20" s="132"/>
      <c r="F20" s="132"/>
      <c r="G20" s="132"/>
      <c r="H20" s="132"/>
      <c r="I20" s="132"/>
      <c r="J20" s="364"/>
      <c r="K20" s="364"/>
      <c r="L20" s="364"/>
      <c r="M20" s="364"/>
      <c r="N20" s="364"/>
      <c r="O20" s="364"/>
      <c r="P20" s="364"/>
      <c r="Q20" s="364"/>
      <c r="R20" s="364"/>
      <c r="S20" s="364"/>
      <c r="T20" s="364"/>
      <c r="U20" s="364"/>
      <c r="V20" s="364"/>
      <c r="W20" s="364"/>
      <c r="X20" s="364"/>
      <c r="Y20" s="364"/>
      <c r="Z20" s="364"/>
      <c r="AA20" s="364"/>
      <c r="AB20" s="364"/>
      <c r="AC20" s="364"/>
      <c r="AD20" s="364"/>
      <c r="AE20" s="364"/>
      <c r="AF20" s="364"/>
      <c r="AG20" s="364"/>
      <c r="AH20" s="364"/>
      <c r="AI20" s="364"/>
      <c r="AJ20" s="364"/>
      <c r="AK20" s="364"/>
      <c r="AL20" s="364"/>
      <c r="AM20" s="364"/>
      <c r="AN20" s="364"/>
      <c r="AO20" s="364"/>
      <c r="AP20" s="364"/>
      <c r="AQ20" s="364"/>
      <c r="AR20" s="364"/>
      <c r="AS20" s="364"/>
      <c r="AT20" s="364"/>
      <c r="AU20" s="364"/>
      <c r="AV20" s="364"/>
      <c r="AW20" s="364"/>
      <c r="AX20" s="364"/>
      <c r="AY20" s="364"/>
      <c r="AZ20" s="364"/>
      <c r="BA20" s="364"/>
      <c r="BB20" s="364"/>
      <c r="BC20" s="364"/>
      <c r="BD20" s="364"/>
      <c r="BE20" s="364"/>
      <c r="BF20" s="364"/>
      <c r="BG20" s="364"/>
      <c r="BH20" s="364"/>
      <c r="BI20" s="364"/>
      <c r="BJ20" s="364"/>
      <c r="BK20" s="364"/>
      <c r="BL20" s="364"/>
      <c r="BM20" s="364"/>
      <c r="BN20" s="364"/>
      <c r="BO20" s="364"/>
      <c r="BP20" s="364"/>
      <c r="BQ20" s="364"/>
      <c r="BR20" s="364"/>
      <c r="BS20" s="364"/>
      <c r="BT20" s="364"/>
      <c r="BU20" s="364"/>
    </row>
    <row r="21" spans="1:73" s="199" customFormat="1" ht="15" customHeight="1" outlineLevel="2">
      <c r="A21" s="132"/>
      <c r="B21" s="132"/>
      <c r="C21" s="199" t="s">
        <v>480</v>
      </c>
      <c r="E21" s="155">
        <v>7500</v>
      </c>
      <c r="F21" s="239">
        <v>6</v>
      </c>
      <c r="G21" s="199" t="s">
        <v>481</v>
      </c>
      <c r="I21" s="90">
        <v>7500</v>
      </c>
      <c r="J21" s="453">
        <v>1250</v>
      </c>
      <c r="K21" s="453">
        <v>1250</v>
      </c>
      <c r="L21" s="453">
        <v>1250</v>
      </c>
      <c r="M21" s="453">
        <v>1250</v>
      </c>
      <c r="N21" s="453">
        <v>1250</v>
      </c>
      <c r="O21" s="453">
        <v>1250</v>
      </c>
      <c r="P21" s="453">
        <v>0</v>
      </c>
      <c r="Q21" s="453">
        <v>0</v>
      </c>
      <c r="R21" s="453">
        <v>0</v>
      </c>
      <c r="S21" s="453">
        <v>0</v>
      </c>
      <c r="T21" s="453">
        <v>0</v>
      </c>
      <c r="U21" s="453">
        <v>0</v>
      </c>
      <c r="V21" s="453">
        <v>0</v>
      </c>
      <c r="W21" s="453">
        <v>0</v>
      </c>
      <c r="X21" s="453">
        <v>0</v>
      </c>
      <c r="Y21" s="453">
        <v>0</v>
      </c>
      <c r="Z21" s="453">
        <v>0</v>
      </c>
      <c r="AA21" s="453">
        <v>0</v>
      </c>
      <c r="AB21" s="453">
        <v>0</v>
      </c>
      <c r="AC21" s="453">
        <v>0</v>
      </c>
      <c r="AD21" s="453">
        <v>0</v>
      </c>
      <c r="AE21" s="453">
        <v>0</v>
      </c>
      <c r="AF21" s="453">
        <v>0</v>
      </c>
      <c r="AG21" s="453">
        <v>0</v>
      </c>
      <c r="AH21" s="453">
        <v>0</v>
      </c>
      <c r="AI21" s="453">
        <v>0</v>
      </c>
      <c r="AJ21" s="453">
        <v>0</v>
      </c>
      <c r="AK21" s="453">
        <v>0</v>
      </c>
      <c r="AL21" s="453">
        <v>0</v>
      </c>
      <c r="AM21" s="453">
        <v>0</v>
      </c>
      <c r="AN21" s="453">
        <v>0</v>
      </c>
      <c r="AO21" s="453">
        <v>0</v>
      </c>
      <c r="AP21" s="453">
        <v>0</v>
      </c>
      <c r="AQ21" s="453">
        <v>0</v>
      </c>
      <c r="AR21" s="453">
        <v>0</v>
      </c>
      <c r="AS21" s="453">
        <v>0</v>
      </c>
      <c r="AT21" s="453">
        <v>0</v>
      </c>
      <c r="AU21" s="453">
        <v>0</v>
      </c>
      <c r="AV21" s="453">
        <v>0</v>
      </c>
      <c r="AW21" s="453">
        <v>0</v>
      </c>
      <c r="AX21" s="453">
        <v>0</v>
      </c>
      <c r="AY21" s="453">
        <v>0</v>
      </c>
      <c r="AZ21" s="453">
        <v>0</v>
      </c>
      <c r="BA21" s="453">
        <v>0</v>
      </c>
      <c r="BB21" s="453">
        <v>0</v>
      </c>
      <c r="BC21" s="453">
        <v>0</v>
      </c>
      <c r="BD21" s="453">
        <v>0</v>
      </c>
      <c r="BE21" s="453">
        <v>0</v>
      </c>
      <c r="BF21" s="453">
        <v>0</v>
      </c>
      <c r="BG21" s="453">
        <v>0</v>
      </c>
      <c r="BH21" s="453">
        <v>0</v>
      </c>
      <c r="BI21" s="453">
        <v>0</v>
      </c>
      <c r="BJ21" s="453">
        <v>0</v>
      </c>
      <c r="BK21" s="453">
        <v>0</v>
      </c>
      <c r="BL21" s="453">
        <v>0</v>
      </c>
      <c r="BM21" s="453">
        <v>0</v>
      </c>
      <c r="BN21" s="453">
        <v>0</v>
      </c>
      <c r="BO21" s="453">
        <v>0</v>
      </c>
      <c r="BP21" s="453">
        <v>0</v>
      </c>
      <c r="BQ21" s="453">
        <v>0</v>
      </c>
      <c r="BR21" s="453">
        <v>0</v>
      </c>
      <c r="BS21" s="453">
        <v>0</v>
      </c>
      <c r="BT21" s="453">
        <v>0</v>
      </c>
      <c r="BU21" s="453">
        <v>0</v>
      </c>
    </row>
    <row r="22" spans="1:73" s="123" customFormat="1" ht="15" customHeight="1" outlineLevel="2">
      <c r="A22" s="132"/>
      <c r="B22" s="132"/>
      <c r="C22" s="24" t="s">
        <v>225</v>
      </c>
      <c r="D22" s="8" t="s">
        <v>6</v>
      </c>
      <c r="E22" s="109">
        <v>0.6</v>
      </c>
      <c r="F22" s="435">
        <v>0</v>
      </c>
      <c r="G22" s="24" t="s">
        <v>226</v>
      </c>
      <c r="H22" s="41"/>
      <c r="I22" s="90">
        <v>3729231.6149620404</v>
      </c>
      <c r="J22" s="453">
        <v>9720</v>
      </c>
      <c r="K22" s="453">
        <v>27750</v>
      </c>
      <c r="L22" s="453">
        <v>13710</v>
      </c>
      <c r="M22" s="453">
        <v>10710</v>
      </c>
      <c r="N22" s="453">
        <v>9120</v>
      </c>
      <c r="O22" s="453">
        <v>35670</v>
      </c>
      <c r="P22" s="453">
        <v>51600</v>
      </c>
      <c r="Q22" s="453">
        <v>30600</v>
      </c>
      <c r="R22" s="453">
        <v>42600</v>
      </c>
      <c r="S22" s="453">
        <v>45600</v>
      </c>
      <c r="T22" s="453">
        <v>54600</v>
      </c>
      <c r="U22" s="453">
        <v>55500</v>
      </c>
      <c r="V22" s="453">
        <v>57018</v>
      </c>
      <c r="W22" s="453">
        <v>57954.36</v>
      </c>
      <c r="X22" s="453">
        <v>58909.447200000002</v>
      </c>
      <c r="Y22" s="453">
        <v>59883.636144000004</v>
      </c>
      <c r="Z22" s="453">
        <v>60877.308866880005</v>
      </c>
      <c r="AA22" s="453">
        <v>61890.855044217606</v>
      </c>
      <c r="AB22" s="453">
        <v>62924.672145101955</v>
      </c>
      <c r="AC22" s="453">
        <v>63451.918866552973</v>
      </c>
      <c r="AD22" s="453">
        <v>63984.438055218503</v>
      </c>
      <c r="AE22" s="453">
        <v>64522.282435770692</v>
      </c>
      <c r="AF22" s="453">
        <v>65065.505260128397</v>
      </c>
      <c r="AG22" s="453">
        <v>65614.160312729684</v>
      </c>
      <c r="AH22" s="453">
        <v>66168.30191585698</v>
      </c>
      <c r="AI22" s="453">
        <v>66727.984935015542</v>
      </c>
      <c r="AJ22" s="453">
        <v>67293.264784365703</v>
      </c>
      <c r="AK22" s="453">
        <v>67864.197432209359</v>
      </c>
      <c r="AL22" s="453">
        <v>68440.839406531464</v>
      </c>
      <c r="AM22" s="453">
        <v>69023.247800596771</v>
      </c>
      <c r="AN22" s="453">
        <v>69611.480278602743</v>
      </c>
      <c r="AO22" s="453">
        <v>70205.595081388776</v>
      </c>
      <c r="AP22" s="453">
        <v>70805.651032202659</v>
      </c>
      <c r="AQ22" s="453">
        <v>71411.707542524688</v>
      </c>
      <c r="AR22" s="453">
        <v>72023.824617949926</v>
      </c>
      <c r="AS22" s="453">
        <v>72642.062864129432</v>
      </c>
      <c r="AT22" s="453">
        <v>73266.483492770727</v>
      </c>
      <c r="AU22" s="453">
        <v>73897.148327698436</v>
      </c>
      <c r="AV22" s="453">
        <v>74534.119810975419</v>
      </c>
      <c r="AW22" s="453">
        <v>75177.461009085178</v>
      </c>
      <c r="AX22" s="453">
        <v>75827.235619176034</v>
      </c>
      <c r="AY22" s="453">
        <v>76483.5079753678</v>
      </c>
      <c r="AZ22" s="453">
        <v>77146.34305512147</v>
      </c>
      <c r="BA22" s="453">
        <v>77815.806485672685</v>
      </c>
      <c r="BB22" s="453">
        <v>78491.964550529417</v>
      </c>
      <c r="BC22" s="453">
        <v>79174.884196034705</v>
      </c>
      <c r="BD22" s="453">
        <v>79864.633037995067</v>
      </c>
      <c r="BE22" s="453">
        <v>80561.279368375006</v>
      </c>
      <c r="BF22" s="453">
        <v>81264.892162058764</v>
      </c>
      <c r="BG22" s="453">
        <v>81975.541083679345</v>
      </c>
      <c r="BH22" s="453">
        <v>82693.296494516137</v>
      </c>
      <c r="BI22" s="453">
        <v>83418.229459461305</v>
      </c>
      <c r="BJ22" s="453">
        <v>84150.411754055909</v>
      </c>
      <c r="BK22" s="453">
        <v>84889.915871596488</v>
      </c>
      <c r="BL22" s="453">
        <v>85636.815030312428</v>
      </c>
      <c r="BM22" s="453">
        <v>86391.183180615568</v>
      </c>
      <c r="BN22" s="453">
        <v>87153.095012421734</v>
      </c>
      <c r="BO22" s="453">
        <v>87922.625962545935</v>
      </c>
      <c r="BP22" s="453">
        <v>0</v>
      </c>
      <c r="BQ22" s="453">
        <v>0</v>
      </c>
      <c r="BR22" s="453">
        <v>0</v>
      </c>
      <c r="BS22" s="453">
        <v>0</v>
      </c>
      <c r="BT22" s="453">
        <v>0</v>
      </c>
      <c r="BU22" s="453">
        <v>0</v>
      </c>
    </row>
    <row r="23" spans="1:73" s="123" customFormat="1" ht="15" customHeight="1" outlineLevel="2">
      <c r="A23" s="132"/>
      <c r="B23" s="132"/>
      <c r="C23" s="24" t="s">
        <v>225</v>
      </c>
      <c r="D23" s="8" t="s">
        <v>6</v>
      </c>
      <c r="E23" s="109">
        <v>0.3</v>
      </c>
      <c r="F23" s="435">
        <v>1</v>
      </c>
      <c r="G23" s="41" t="s">
        <v>227</v>
      </c>
      <c r="H23" s="41"/>
      <c r="I23" s="90">
        <v>1864615.8074810202</v>
      </c>
      <c r="J23" s="453">
        <v>0</v>
      </c>
      <c r="K23" s="453">
        <v>4860</v>
      </c>
      <c r="L23" s="453">
        <v>13875</v>
      </c>
      <c r="M23" s="453">
        <v>6855</v>
      </c>
      <c r="N23" s="453">
        <v>5355</v>
      </c>
      <c r="O23" s="453">
        <v>4560</v>
      </c>
      <c r="P23" s="453">
        <v>17835</v>
      </c>
      <c r="Q23" s="453">
        <v>25800</v>
      </c>
      <c r="R23" s="453">
        <v>15300</v>
      </c>
      <c r="S23" s="453">
        <v>21300</v>
      </c>
      <c r="T23" s="453">
        <v>22800</v>
      </c>
      <c r="U23" s="453">
        <v>27300</v>
      </c>
      <c r="V23" s="453">
        <v>27750</v>
      </c>
      <c r="W23" s="453">
        <v>28509</v>
      </c>
      <c r="X23" s="453">
        <v>28977.18</v>
      </c>
      <c r="Y23" s="453">
        <v>29454.723600000001</v>
      </c>
      <c r="Z23" s="453">
        <v>29941.818072000002</v>
      </c>
      <c r="AA23" s="453">
        <v>30438.654433440002</v>
      </c>
      <c r="AB23" s="453">
        <v>30945.427522108803</v>
      </c>
      <c r="AC23" s="453">
        <v>31462.336072550977</v>
      </c>
      <c r="AD23" s="453">
        <v>31725.959433276486</v>
      </c>
      <c r="AE23" s="453">
        <v>31992.219027609251</v>
      </c>
      <c r="AF23" s="453">
        <v>32261.141217885346</v>
      </c>
      <c r="AG23" s="453">
        <v>32532.752630064198</v>
      </c>
      <c r="AH23" s="453">
        <v>32807.080156364842</v>
      </c>
      <c r="AI23" s="453">
        <v>33084.15095792849</v>
      </c>
      <c r="AJ23" s="453">
        <v>33363.992467507771</v>
      </c>
      <c r="AK23" s="453">
        <v>33646.632392182852</v>
      </c>
      <c r="AL23" s="453">
        <v>33932.09871610468</v>
      </c>
      <c r="AM23" s="453">
        <v>34220.419703265732</v>
      </c>
      <c r="AN23" s="453">
        <v>34511.623900298386</v>
      </c>
      <c r="AO23" s="453">
        <v>34805.740139301372</v>
      </c>
      <c r="AP23" s="453">
        <v>35102.797540694388</v>
      </c>
      <c r="AQ23" s="453">
        <v>35402.825516101329</v>
      </c>
      <c r="AR23" s="453">
        <v>35705.853771262344</v>
      </c>
      <c r="AS23" s="453">
        <v>36011.912308974963</v>
      </c>
      <c r="AT23" s="453">
        <v>36321.031432064716</v>
      </c>
      <c r="AU23" s="453">
        <v>36633.241746385364</v>
      </c>
      <c r="AV23" s="453">
        <v>36948.574163849218</v>
      </c>
      <c r="AW23" s="453">
        <v>37267.059905487709</v>
      </c>
      <c r="AX23" s="453">
        <v>37588.730504542589</v>
      </c>
      <c r="AY23" s="453">
        <v>37913.617809588017</v>
      </c>
      <c r="AZ23" s="453">
        <v>38241.7539876839</v>
      </c>
      <c r="BA23" s="453">
        <v>38573.171527560735</v>
      </c>
      <c r="BB23" s="453">
        <v>38907.903242836343</v>
      </c>
      <c r="BC23" s="453">
        <v>39245.982275264709</v>
      </c>
      <c r="BD23" s="453">
        <v>39587.442098017353</v>
      </c>
      <c r="BE23" s="453">
        <v>39932.316518997533</v>
      </c>
      <c r="BF23" s="453">
        <v>40280.639684187503</v>
      </c>
      <c r="BG23" s="453">
        <v>40632.446081029382</v>
      </c>
      <c r="BH23" s="453">
        <v>40987.770541839673</v>
      </c>
      <c r="BI23" s="453">
        <v>41346.648247258068</v>
      </c>
      <c r="BJ23" s="453">
        <v>41709.114729730652</v>
      </c>
      <c r="BK23" s="453">
        <v>42075.205877027955</v>
      </c>
      <c r="BL23" s="453">
        <v>42444.957935798244</v>
      </c>
      <c r="BM23" s="453">
        <v>42818.407515156214</v>
      </c>
      <c r="BN23" s="453">
        <v>43195.591590307784</v>
      </c>
      <c r="BO23" s="453">
        <v>43576.547506210867</v>
      </c>
      <c r="BP23" s="453">
        <v>43961.312981272968</v>
      </c>
      <c r="BQ23" s="453">
        <v>0</v>
      </c>
      <c r="BR23" s="453">
        <v>0</v>
      </c>
      <c r="BS23" s="453">
        <v>0</v>
      </c>
      <c r="BT23" s="453">
        <v>0</v>
      </c>
      <c r="BU23" s="453">
        <v>0</v>
      </c>
    </row>
    <row r="24" spans="1:73" s="123" customFormat="1" ht="15" customHeight="1" outlineLevel="2">
      <c r="A24" s="132"/>
      <c r="B24" s="132"/>
      <c r="C24" s="24" t="s">
        <v>225</v>
      </c>
      <c r="D24" s="8" t="s">
        <v>6</v>
      </c>
      <c r="E24" s="109">
        <v>0.1</v>
      </c>
      <c r="F24" s="435">
        <v>2</v>
      </c>
      <c r="G24" s="41" t="s">
        <v>228</v>
      </c>
      <c r="H24" s="41"/>
      <c r="I24" s="90">
        <v>621538.60249367333</v>
      </c>
      <c r="J24" s="453">
        <v>0</v>
      </c>
      <c r="K24" s="453">
        <v>0</v>
      </c>
      <c r="L24" s="453">
        <v>1620</v>
      </c>
      <c r="M24" s="453">
        <v>4625</v>
      </c>
      <c r="N24" s="453">
        <v>2285</v>
      </c>
      <c r="O24" s="453">
        <v>1785</v>
      </c>
      <c r="P24" s="453">
        <v>1520</v>
      </c>
      <c r="Q24" s="453">
        <v>5945</v>
      </c>
      <c r="R24" s="453">
        <v>8600</v>
      </c>
      <c r="S24" s="453">
        <v>5100</v>
      </c>
      <c r="T24" s="453">
        <v>7100</v>
      </c>
      <c r="U24" s="453">
        <v>7600</v>
      </c>
      <c r="V24" s="453">
        <v>9100</v>
      </c>
      <c r="W24" s="453">
        <v>9250</v>
      </c>
      <c r="X24" s="453">
        <v>9503</v>
      </c>
      <c r="Y24" s="453">
        <v>9659.0600000000013</v>
      </c>
      <c r="Z24" s="453">
        <v>9818.2412000000022</v>
      </c>
      <c r="AA24" s="453">
        <v>9980.6060240000006</v>
      </c>
      <c r="AB24" s="453">
        <v>10146.218144480001</v>
      </c>
      <c r="AC24" s="453">
        <v>10315.142507369601</v>
      </c>
      <c r="AD24" s="453">
        <v>10487.445357516994</v>
      </c>
      <c r="AE24" s="453">
        <v>10575.319811092164</v>
      </c>
      <c r="AF24" s="453">
        <v>10664.073009203086</v>
      </c>
      <c r="AG24" s="453">
        <v>10753.713739295117</v>
      </c>
      <c r="AH24" s="453">
        <v>10844.250876688067</v>
      </c>
      <c r="AI24" s="453">
        <v>10935.693385454948</v>
      </c>
      <c r="AJ24" s="453">
        <v>11028.050319309497</v>
      </c>
      <c r="AK24" s="453">
        <v>11121.330822502592</v>
      </c>
      <c r="AL24" s="453">
        <v>11215.54413072762</v>
      </c>
      <c r="AM24" s="453">
        <v>11310.699572034895</v>
      </c>
      <c r="AN24" s="453">
        <v>11406.806567755244</v>
      </c>
      <c r="AO24" s="453">
        <v>11503.874633432797</v>
      </c>
      <c r="AP24" s="453">
        <v>11601.913379767126</v>
      </c>
      <c r="AQ24" s="453">
        <v>11700.932513564796</v>
      </c>
      <c r="AR24" s="453">
        <v>11800.941838700444</v>
      </c>
      <c r="AS24" s="453">
        <v>11901.951257087449</v>
      </c>
      <c r="AT24" s="453">
        <v>12003.970769658323</v>
      </c>
      <c r="AU24" s="453">
        <v>12107.010477354906</v>
      </c>
      <c r="AV24" s="453">
        <v>12211.080582128456</v>
      </c>
      <c r="AW24" s="453">
        <v>12316.191387949741</v>
      </c>
      <c r="AX24" s="453">
        <v>12422.353301829238</v>
      </c>
      <c r="AY24" s="453">
        <v>12529.576834847532</v>
      </c>
      <c r="AZ24" s="453">
        <v>12637.872603196007</v>
      </c>
      <c r="BA24" s="453">
        <v>12747.251329227967</v>
      </c>
      <c r="BB24" s="453">
        <v>12857.723842520247</v>
      </c>
      <c r="BC24" s="453">
        <v>12969.30108094545</v>
      </c>
      <c r="BD24" s="453">
        <v>13081.994091754903</v>
      </c>
      <c r="BE24" s="453">
        <v>13195.814032672452</v>
      </c>
      <c r="BF24" s="453">
        <v>13310.772172999179</v>
      </c>
      <c r="BG24" s="453">
        <v>13426.879894729169</v>
      </c>
      <c r="BH24" s="453">
        <v>13544.148693676463</v>
      </c>
      <c r="BI24" s="453">
        <v>13662.590180613226</v>
      </c>
      <c r="BJ24" s="453">
        <v>13782.216082419356</v>
      </c>
      <c r="BK24" s="453">
        <v>13903.038243243553</v>
      </c>
      <c r="BL24" s="453">
        <v>14025.068625675987</v>
      </c>
      <c r="BM24" s="453">
        <v>14148.319311932748</v>
      </c>
      <c r="BN24" s="453">
        <v>14272.802505052074</v>
      </c>
      <c r="BO24" s="453">
        <v>14398.530530102595</v>
      </c>
      <c r="BP24" s="453">
        <v>14525.515835403623</v>
      </c>
      <c r="BQ24" s="453">
        <v>14653.770993757656</v>
      </c>
      <c r="BR24" s="453">
        <v>0</v>
      </c>
      <c r="BS24" s="453">
        <v>0</v>
      </c>
      <c r="BT24" s="453">
        <v>0</v>
      </c>
      <c r="BU24" s="453">
        <v>0</v>
      </c>
    </row>
    <row r="25" spans="1:73" s="123" customFormat="1" ht="15" customHeight="1" outlineLevel="2">
      <c r="A25" s="132"/>
      <c r="B25" s="132"/>
      <c r="C25" s="24" t="s">
        <v>225</v>
      </c>
      <c r="D25" s="8" t="s">
        <v>6</v>
      </c>
      <c r="E25" s="109">
        <v>0</v>
      </c>
      <c r="F25" s="435">
        <v>3</v>
      </c>
      <c r="G25" s="41" t="s">
        <v>228</v>
      </c>
      <c r="H25" s="41"/>
      <c r="I25" s="90">
        <v>0</v>
      </c>
      <c r="J25" s="453">
        <v>0</v>
      </c>
      <c r="K25" s="453">
        <v>0</v>
      </c>
      <c r="L25" s="453">
        <v>0</v>
      </c>
      <c r="M25" s="453">
        <v>0</v>
      </c>
      <c r="N25" s="453">
        <v>0</v>
      </c>
      <c r="O25" s="453">
        <v>0</v>
      </c>
      <c r="P25" s="453">
        <v>0</v>
      </c>
      <c r="Q25" s="453">
        <v>0</v>
      </c>
      <c r="R25" s="453">
        <v>0</v>
      </c>
      <c r="S25" s="453">
        <v>0</v>
      </c>
      <c r="T25" s="453">
        <v>0</v>
      </c>
      <c r="U25" s="453">
        <v>0</v>
      </c>
      <c r="V25" s="453">
        <v>0</v>
      </c>
      <c r="W25" s="453">
        <v>0</v>
      </c>
      <c r="X25" s="453">
        <v>0</v>
      </c>
      <c r="Y25" s="453">
        <v>0</v>
      </c>
      <c r="Z25" s="453">
        <v>0</v>
      </c>
      <c r="AA25" s="453">
        <v>0</v>
      </c>
      <c r="AB25" s="453">
        <v>0</v>
      </c>
      <c r="AC25" s="453">
        <v>0</v>
      </c>
      <c r="AD25" s="453">
        <v>0</v>
      </c>
      <c r="AE25" s="453">
        <v>0</v>
      </c>
      <c r="AF25" s="453">
        <v>0</v>
      </c>
      <c r="AG25" s="453">
        <v>0</v>
      </c>
      <c r="AH25" s="453">
        <v>0</v>
      </c>
      <c r="AI25" s="453">
        <v>0</v>
      </c>
      <c r="AJ25" s="453">
        <v>0</v>
      </c>
      <c r="AK25" s="453">
        <v>0</v>
      </c>
      <c r="AL25" s="453">
        <v>0</v>
      </c>
      <c r="AM25" s="453">
        <v>0</v>
      </c>
      <c r="AN25" s="453">
        <v>0</v>
      </c>
      <c r="AO25" s="453">
        <v>0</v>
      </c>
      <c r="AP25" s="453">
        <v>0</v>
      </c>
      <c r="AQ25" s="453">
        <v>0</v>
      </c>
      <c r="AR25" s="453">
        <v>0</v>
      </c>
      <c r="AS25" s="453">
        <v>0</v>
      </c>
      <c r="AT25" s="453">
        <v>0</v>
      </c>
      <c r="AU25" s="453">
        <v>0</v>
      </c>
      <c r="AV25" s="453">
        <v>0</v>
      </c>
      <c r="AW25" s="453">
        <v>0</v>
      </c>
      <c r="AX25" s="453">
        <v>0</v>
      </c>
      <c r="AY25" s="453">
        <v>0</v>
      </c>
      <c r="AZ25" s="453">
        <v>0</v>
      </c>
      <c r="BA25" s="453">
        <v>0</v>
      </c>
      <c r="BB25" s="453">
        <v>0</v>
      </c>
      <c r="BC25" s="453">
        <v>0</v>
      </c>
      <c r="BD25" s="453">
        <v>0</v>
      </c>
      <c r="BE25" s="453">
        <v>0</v>
      </c>
      <c r="BF25" s="453">
        <v>0</v>
      </c>
      <c r="BG25" s="453">
        <v>0</v>
      </c>
      <c r="BH25" s="453">
        <v>0</v>
      </c>
      <c r="BI25" s="453">
        <v>0</v>
      </c>
      <c r="BJ25" s="453">
        <v>0</v>
      </c>
      <c r="BK25" s="453">
        <v>0</v>
      </c>
      <c r="BL25" s="453">
        <v>0</v>
      </c>
      <c r="BM25" s="453">
        <v>0</v>
      </c>
      <c r="BN25" s="453">
        <v>0</v>
      </c>
      <c r="BO25" s="453">
        <v>0</v>
      </c>
      <c r="BP25" s="453">
        <v>0</v>
      </c>
      <c r="BQ25" s="453">
        <v>0</v>
      </c>
      <c r="BR25" s="453">
        <v>0</v>
      </c>
      <c r="BS25" s="453">
        <v>0</v>
      </c>
      <c r="BT25" s="453">
        <v>0</v>
      </c>
      <c r="BU25" s="453">
        <v>0</v>
      </c>
    </row>
    <row r="26" spans="1:73" s="123" customFormat="1" ht="15" customHeight="1" outlineLevel="2">
      <c r="A26" s="132"/>
      <c r="B26" s="132"/>
      <c r="C26" s="127" t="s">
        <v>229</v>
      </c>
      <c r="D26" s="8" t="s">
        <v>6</v>
      </c>
      <c r="E26" s="41"/>
      <c r="F26" s="41"/>
      <c r="G26" s="41"/>
      <c r="H26" s="41"/>
      <c r="I26" s="90">
        <v>6222886.024936731</v>
      </c>
      <c r="J26" s="456">
        <v>10970</v>
      </c>
      <c r="K26" s="456">
        <v>33860</v>
      </c>
      <c r="L26" s="456">
        <v>30455</v>
      </c>
      <c r="M26" s="456">
        <v>23440</v>
      </c>
      <c r="N26" s="456">
        <v>18010</v>
      </c>
      <c r="O26" s="456">
        <v>43265</v>
      </c>
      <c r="P26" s="456">
        <v>70955</v>
      </c>
      <c r="Q26" s="456">
        <v>62345</v>
      </c>
      <c r="R26" s="456">
        <v>66500</v>
      </c>
      <c r="S26" s="456">
        <v>72000</v>
      </c>
      <c r="T26" s="456">
        <v>84500</v>
      </c>
      <c r="U26" s="456">
        <v>90400</v>
      </c>
      <c r="V26" s="456">
        <v>93868</v>
      </c>
      <c r="W26" s="456">
        <v>95713.36</v>
      </c>
      <c r="X26" s="456">
        <v>97389.627200000003</v>
      </c>
      <c r="Y26" s="456">
        <v>98997.419743999999</v>
      </c>
      <c r="Z26" s="456">
        <v>100637.36813888002</v>
      </c>
      <c r="AA26" s="456">
        <v>102310.11550165762</v>
      </c>
      <c r="AB26" s="456">
        <v>104016.31781169077</v>
      </c>
      <c r="AC26" s="456">
        <v>105229.39744647355</v>
      </c>
      <c r="AD26" s="456">
        <v>106197.84284601198</v>
      </c>
      <c r="AE26" s="456">
        <v>107089.82127447211</v>
      </c>
      <c r="AF26" s="456">
        <v>107990.71948721683</v>
      </c>
      <c r="AG26" s="456">
        <v>108900.626682089</v>
      </c>
      <c r="AH26" s="456">
        <v>109819.63294890989</v>
      </c>
      <c r="AI26" s="456">
        <v>110747.82927839897</v>
      </c>
      <c r="AJ26" s="456">
        <v>111685.30757118296</v>
      </c>
      <c r="AK26" s="456">
        <v>112632.16064689482</v>
      </c>
      <c r="AL26" s="456">
        <v>113588.48225336376</v>
      </c>
      <c r="AM26" s="456">
        <v>114554.36707589739</v>
      </c>
      <c r="AN26" s="456">
        <v>115529.91074665636</v>
      </c>
      <c r="AO26" s="456">
        <v>116515.20985412295</v>
      </c>
      <c r="AP26" s="456">
        <v>117510.36195266417</v>
      </c>
      <c r="AQ26" s="456">
        <v>118515.46557219082</v>
      </c>
      <c r="AR26" s="456">
        <v>119530.6202279127</v>
      </c>
      <c r="AS26" s="456">
        <v>120555.92643019184</v>
      </c>
      <c r="AT26" s="456">
        <v>121591.48569449376</v>
      </c>
      <c r="AU26" s="456">
        <v>122637.40055143871</v>
      </c>
      <c r="AV26" s="456">
        <v>123693.7745569531</v>
      </c>
      <c r="AW26" s="456">
        <v>124760.71230252263</v>
      </c>
      <c r="AX26" s="456">
        <v>125838.31942554786</v>
      </c>
      <c r="AY26" s="456">
        <v>126926.70261980334</v>
      </c>
      <c r="AZ26" s="456">
        <v>128025.96964600138</v>
      </c>
      <c r="BA26" s="456">
        <v>129136.22934246139</v>
      </c>
      <c r="BB26" s="456">
        <v>130257.59163588601</v>
      </c>
      <c r="BC26" s="456">
        <v>131390.16755224485</v>
      </c>
      <c r="BD26" s="456">
        <v>132534.06922776732</v>
      </c>
      <c r="BE26" s="456">
        <v>133689.40992004497</v>
      </c>
      <c r="BF26" s="456">
        <v>134856.30401924546</v>
      </c>
      <c r="BG26" s="456">
        <v>136034.86705943791</v>
      </c>
      <c r="BH26" s="456">
        <v>137225.21573003227</v>
      </c>
      <c r="BI26" s="456">
        <v>138427.4678873326</v>
      </c>
      <c r="BJ26" s="456">
        <v>139641.74256620591</v>
      </c>
      <c r="BK26" s="456">
        <v>140868.15999186799</v>
      </c>
      <c r="BL26" s="456">
        <v>142106.84159178665</v>
      </c>
      <c r="BM26" s="456">
        <v>143357.91000770452</v>
      </c>
      <c r="BN26" s="456">
        <v>144621.48910778158</v>
      </c>
      <c r="BO26" s="456">
        <v>145897.70399885939</v>
      </c>
      <c r="BP26" s="456">
        <v>58486.828816676592</v>
      </c>
      <c r="BQ26" s="456">
        <v>14653.770993757656</v>
      </c>
      <c r="BR26" s="456">
        <v>0</v>
      </c>
      <c r="BS26" s="456">
        <v>0</v>
      </c>
      <c r="BT26" s="456">
        <v>0</v>
      </c>
      <c r="BU26" s="456">
        <v>0</v>
      </c>
    </row>
    <row r="27" spans="1:73" s="123" customFormat="1" ht="15" customHeight="1" outlineLevel="2">
      <c r="A27" s="132"/>
      <c r="B27" s="132"/>
      <c r="C27" s="37"/>
      <c r="D27" s="297"/>
      <c r="E27" s="316"/>
      <c r="F27" s="37"/>
      <c r="G27" s="37"/>
      <c r="H27" s="37"/>
      <c r="I27" s="266">
        <v>0</v>
      </c>
      <c r="J27" s="316"/>
      <c r="K27" s="316"/>
      <c r="L27" s="316"/>
      <c r="M27" s="316"/>
      <c r="N27" s="316"/>
      <c r="O27" s="316"/>
      <c r="P27" s="316"/>
      <c r="Q27" s="316"/>
      <c r="R27" s="316"/>
      <c r="S27" s="316"/>
      <c r="T27" s="316"/>
      <c r="U27" s="316"/>
      <c r="V27" s="316"/>
      <c r="W27" s="316"/>
      <c r="X27" s="316"/>
      <c r="Y27" s="316"/>
      <c r="Z27" s="316"/>
      <c r="AA27" s="316"/>
      <c r="AB27" s="316"/>
      <c r="AC27" s="316"/>
      <c r="AD27" s="316"/>
      <c r="AE27" s="316"/>
      <c r="AF27" s="316"/>
      <c r="AG27" s="316"/>
      <c r="AH27" s="316"/>
      <c r="AI27" s="316"/>
      <c r="AJ27" s="316"/>
      <c r="AK27" s="316"/>
      <c r="AL27" s="316"/>
      <c r="AM27" s="316"/>
      <c r="AN27" s="316"/>
      <c r="AO27" s="316"/>
      <c r="AP27" s="316"/>
      <c r="AQ27" s="316"/>
      <c r="AR27" s="316"/>
      <c r="AS27" s="316"/>
      <c r="AT27" s="316"/>
      <c r="AU27" s="316"/>
      <c r="AV27" s="316"/>
      <c r="AW27" s="316"/>
      <c r="AX27" s="316"/>
      <c r="AY27" s="316"/>
      <c r="AZ27" s="316"/>
      <c r="BA27" s="316"/>
      <c r="BB27" s="316"/>
      <c r="BC27" s="316"/>
      <c r="BD27" s="316"/>
      <c r="BE27" s="316"/>
      <c r="BF27" s="316"/>
      <c r="BG27" s="316"/>
      <c r="BH27" s="316"/>
      <c r="BI27" s="316"/>
      <c r="BJ27" s="316"/>
      <c r="BK27" s="316"/>
      <c r="BL27" s="316"/>
      <c r="BM27" s="316"/>
      <c r="BN27" s="316"/>
      <c r="BO27" s="316"/>
      <c r="BP27" s="316"/>
      <c r="BQ27" s="316"/>
      <c r="BR27" s="316"/>
      <c r="BS27" s="316"/>
      <c r="BT27" s="316"/>
      <c r="BU27" s="316"/>
    </row>
    <row r="28" spans="1:73" s="123" customFormat="1" ht="15" customHeight="1" outlineLevel="2">
      <c r="A28" s="132"/>
      <c r="B28" s="132"/>
      <c r="C28" s="314" t="s">
        <v>230</v>
      </c>
      <c r="D28" s="450"/>
      <c r="E28" s="37"/>
      <c r="F28" s="37"/>
      <c r="G28" s="37"/>
      <c r="H28" s="37"/>
      <c r="I28" s="316"/>
      <c r="J28" s="316"/>
      <c r="K28" s="316"/>
      <c r="L28" s="316"/>
      <c r="M28" s="316"/>
      <c r="N28" s="316"/>
      <c r="O28" s="316"/>
      <c r="P28" s="316"/>
      <c r="Q28" s="316"/>
      <c r="R28" s="316"/>
      <c r="S28" s="316"/>
      <c r="T28" s="316"/>
      <c r="U28" s="316"/>
      <c r="V28" s="316"/>
      <c r="W28" s="316"/>
      <c r="X28" s="316"/>
      <c r="Y28" s="316"/>
      <c r="Z28" s="316"/>
      <c r="AA28" s="316"/>
      <c r="AB28" s="316"/>
      <c r="AC28" s="316"/>
      <c r="AD28" s="316"/>
      <c r="AE28" s="316"/>
      <c r="AF28" s="316"/>
      <c r="AG28" s="316"/>
      <c r="AH28" s="316"/>
      <c r="AI28" s="316"/>
      <c r="AJ28" s="316"/>
      <c r="AK28" s="316"/>
      <c r="AL28" s="316"/>
      <c r="AM28" s="316"/>
      <c r="AN28" s="316"/>
      <c r="AO28" s="316"/>
      <c r="AP28" s="316"/>
      <c r="AQ28" s="316"/>
      <c r="AR28" s="316"/>
      <c r="AS28" s="316"/>
      <c r="AT28" s="316"/>
      <c r="AU28" s="316"/>
      <c r="AV28" s="316"/>
      <c r="AW28" s="316"/>
      <c r="AX28" s="316"/>
      <c r="AY28" s="316"/>
      <c r="AZ28" s="316"/>
      <c r="BA28" s="316"/>
      <c r="BB28" s="316"/>
      <c r="BC28" s="316"/>
      <c r="BD28" s="316"/>
      <c r="BE28" s="316"/>
      <c r="BF28" s="316"/>
      <c r="BG28" s="316"/>
      <c r="BH28" s="316"/>
      <c r="BI28" s="316"/>
      <c r="BJ28" s="316"/>
      <c r="BK28" s="316"/>
      <c r="BL28" s="316"/>
      <c r="BM28" s="316"/>
      <c r="BN28" s="316"/>
      <c r="BO28" s="316"/>
      <c r="BP28" s="316"/>
      <c r="BQ28" s="316"/>
      <c r="BR28" s="316"/>
      <c r="BS28" s="316"/>
      <c r="BT28" s="316"/>
      <c r="BU28" s="316"/>
    </row>
    <row r="29" spans="1:73" s="123" customFormat="1" ht="16.5" customHeight="1" outlineLevel="2">
      <c r="A29" s="132"/>
      <c r="B29" s="132"/>
      <c r="C29" s="24" t="s">
        <v>145</v>
      </c>
      <c r="D29" s="8" t="s">
        <v>6</v>
      </c>
      <c r="E29" s="66"/>
      <c r="F29" s="41"/>
      <c r="G29" s="41"/>
      <c r="H29" s="41"/>
      <c r="I29" s="128"/>
      <c r="J29" s="451">
        <v>7500</v>
      </c>
      <c r="K29" s="451">
        <v>12730</v>
      </c>
      <c r="L29" s="451">
        <v>25120</v>
      </c>
      <c r="M29" s="451">
        <v>17515</v>
      </c>
      <c r="N29" s="451">
        <v>11925</v>
      </c>
      <c r="O29" s="451">
        <v>9115</v>
      </c>
      <c r="P29" s="451">
        <v>25300</v>
      </c>
      <c r="Q29" s="451">
        <v>40345</v>
      </c>
      <c r="R29" s="451">
        <v>29000</v>
      </c>
      <c r="S29" s="451">
        <v>33500</v>
      </c>
      <c r="T29" s="451">
        <v>37500</v>
      </c>
      <c r="U29" s="451">
        <v>44000</v>
      </c>
      <c r="V29" s="451">
        <v>46100</v>
      </c>
      <c r="W29" s="451">
        <v>47262</v>
      </c>
      <c r="X29" s="451">
        <v>48139.240000000005</v>
      </c>
      <c r="Y29" s="451">
        <v>48932.024799999999</v>
      </c>
      <c r="Z29" s="451">
        <v>49740.665296000006</v>
      </c>
      <c r="AA29" s="451">
        <v>50565.478601919996</v>
      </c>
      <c r="AB29" s="451">
        <v>51406.788173958397</v>
      </c>
      <c r="AC29" s="451">
        <v>52264.923937437561</v>
      </c>
      <c r="AD29" s="451">
        <v>52788.724601885639</v>
      </c>
      <c r="AE29" s="451">
        <v>53231.611847904511</v>
      </c>
      <c r="AF29" s="451">
        <v>53678.927966383577</v>
      </c>
      <c r="AG29" s="451">
        <v>54130.71724604741</v>
      </c>
      <c r="AH29" s="451">
        <v>54587.024418507877</v>
      </c>
      <c r="AI29" s="451">
        <v>55047.894662692968</v>
      </c>
      <c r="AJ29" s="451">
        <v>55513.373609319911</v>
      </c>
      <c r="AK29" s="451">
        <v>55983.507345413149</v>
      </c>
      <c r="AL29" s="451">
        <v>56458.342418867294</v>
      </c>
      <c r="AM29" s="451">
        <v>56937.925843055971</v>
      </c>
      <c r="AN29" s="451">
        <v>57422.305101486549</v>
      </c>
      <c r="AO29" s="451">
        <v>57911.528152501443</v>
      </c>
      <c r="AP29" s="451">
        <v>58405.643434026453</v>
      </c>
      <c r="AQ29" s="451">
        <v>58904.699868366719</v>
      </c>
      <c r="AR29" s="451">
        <v>59408.746867050359</v>
      </c>
      <c r="AS29" s="451">
        <v>59917.834335720894</v>
      </c>
      <c r="AT29" s="451">
        <v>60432.012679078092</v>
      </c>
      <c r="AU29" s="451">
        <v>60951.332805868864</v>
      </c>
      <c r="AV29" s="451">
        <v>61475.846133927553</v>
      </c>
      <c r="AW29" s="451">
        <v>62005.604595266821</v>
      </c>
      <c r="AX29" s="451">
        <v>62540.660641219511</v>
      </c>
      <c r="AY29" s="451">
        <v>63081.067247631712</v>
      </c>
      <c r="AZ29" s="451">
        <v>63626.877920108032</v>
      </c>
      <c r="BA29" s="451">
        <v>64178.146699309116</v>
      </c>
      <c r="BB29" s="451">
        <v>64734.928166302212</v>
      </c>
      <c r="BC29" s="451">
        <v>65297.277447965214</v>
      </c>
      <c r="BD29" s="451">
        <v>65865.250222444884</v>
      </c>
      <c r="BE29" s="451">
        <v>66438.902724669344</v>
      </c>
      <c r="BF29" s="451">
        <v>67018.291751916055</v>
      </c>
      <c r="BG29" s="451">
        <v>67603.474669435207</v>
      </c>
      <c r="BH29" s="451">
        <v>68194.509416129556</v>
      </c>
      <c r="BI29" s="451">
        <v>68791.454510290845</v>
      </c>
      <c r="BJ29" s="451">
        <v>69394.369055393763</v>
      </c>
      <c r="BK29" s="451">
        <v>70003.312745947711</v>
      </c>
      <c r="BL29" s="451">
        <v>70618.345873407205</v>
      </c>
      <c r="BM29" s="451">
        <v>71239.529332141276</v>
      </c>
      <c r="BN29" s="451">
        <v>71866.924625462707</v>
      </c>
      <c r="BO29" s="451">
        <v>72500.593871717341</v>
      </c>
      <c r="BP29" s="451">
        <v>73140.599810434505</v>
      </c>
      <c r="BQ29" s="451">
        <v>14653.770993757913</v>
      </c>
      <c r="BR29" s="451">
        <v>0</v>
      </c>
      <c r="BS29" s="451">
        <v>0</v>
      </c>
      <c r="BT29" s="451">
        <v>0</v>
      </c>
      <c r="BU29" s="451">
        <v>0</v>
      </c>
    </row>
    <row r="30" spans="1:73" s="123" customFormat="1" ht="16.5" customHeight="1" outlineLevel="2">
      <c r="A30" s="132"/>
      <c r="B30" s="132"/>
      <c r="C30" s="118" t="s">
        <v>158</v>
      </c>
      <c r="D30" s="8" t="s">
        <v>6</v>
      </c>
      <c r="E30" s="41"/>
      <c r="F30" s="41"/>
      <c r="G30" s="41"/>
      <c r="H30" s="41"/>
      <c r="I30" s="90">
        <v>6215386.024936731</v>
      </c>
      <c r="J30" s="451">
        <v>16200</v>
      </c>
      <c r="K30" s="451">
        <v>46250</v>
      </c>
      <c r="L30" s="451">
        <v>22850</v>
      </c>
      <c r="M30" s="451">
        <v>17850</v>
      </c>
      <c r="N30" s="451">
        <v>15200</v>
      </c>
      <c r="O30" s="451">
        <v>59450</v>
      </c>
      <c r="P30" s="451">
        <v>86000</v>
      </c>
      <c r="Q30" s="451">
        <v>51000</v>
      </c>
      <c r="R30" s="451">
        <v>71000</v>
      </c>
      <c r="S30" s="451">
        <v>76000</v>
      </c>
      <c r="T30" s="451">
        <v>91000</v>
      </c>
      <c r="U30" s="451">
        <v>92500</v>
      </c>
      <c r="V30" s="451">
        <v>95030</v>
      </c>
      <c r="W30" s="451">
        <v>96590.6</v>
      </c>
      <c r="X30" s="451">
        <v>98182.412000000011</v>
      </c>
      <c r="Y30" s="451">
        <v>99806.060240000006</v>
      </c>
      <c r="Z30" s="451">
        <v>101462.18144480001</v>
      </c>
      <c r="AA30" s="451">
        <v>103151.42507369601</v>
      </c>
      <c r="AB30" s="451">
        <v>104874.45357516993</v>
      </c>
      <c r="AC30" s="451">
        <v>105753.19811092163</v>
      </c>
      <c r="AD30" s="451">
        <v>106640.73009203085</v>
      </c>
      <c r="AE30" s="451">
        <v>107537.13739295116</v>
      </c>
      <c r="AF30" s="451">
        <v>108442.50876688067</v>
      </c>
      <c r="AG30" s="451">
        <v>109356.93385454947</v>
      </c>
      <c r="AH30" s="451">
        <v>110280.50319309496</v>
      </c>
      <c r="AI30" s="451">
        <v>111213.30822502592</v>
      </c>
      <c r="AJ30" s="451">
        <v>112155.44130727618</v>
      </c>
      <c r="AK30" s="451">
        <v>113106.99572034895</v>
      </c>
      <c r="AL30" s="451">
        <v>114068.06567755244</v>
      </c>
      <c r="AM30" s="451">
        <v>115038.74633432797</v>
      </c>
      <c r="AN30" s="451">
        <v>116019.13379767125</v>
      </c>
      <c r="AO30" s="451">
        <v>117009.32513564796</v>
      </c>
      <c r="AP30" s="451">
        <v>118009.41838700444</v>
      </c>
      <c r="AQ30" s="451">
        <v>119019.51257087447</v>
      </c>
      <c r="AR30" s="451">
        <v>120039.70769658322</v>
      </c>
      <c r="AS30" s="451">
        <v>121070.10477354906</v>
      </c>
      <c r="AT30" s="451">
        <v>122110.80582128455</v>
      </c>
      <c r="AU30" s="451">
        <v>123161.9138794974</v>
      </c>
      <c r="AV30" s="451">
        <v>124223.53301829238</v>
      </c>
      <c r="AW30" s="451">
        <v>125295.76834847531</v>
      </c>
      <c r="AX30" s="451">
        <v>126378.72603196006</v>
      </c>
      <c r="AY30" s="451">
        <v>127472.51329227966</v>
      </c>
      <c r="AZ30" s="451">
        <v>128577.23842520246</v>
      </c>
      <c r="BA30" s="451">
        <v>129693.01080945448</v>
      </c>
      <c r="BB30" s="451">
        <v>130819.94091754903</v>
      </c>
      <c r="BC30" s="451">
        <v>131958.1403267245</v>
      </c>
      <c r="BD30" s="451">
        <v>133107.72172999178</v>
      </c>
      <c r="BE30" s="451">
        <v>134268.79894729168</v>
      </c>
      <c r="BF30" s="451">
        <v>135441.48693676462</v>
      </c>
      <c r="BG30" s="451">
        <v>136625.90180613226</v>
      </c>
      <c r="BH30" s="451">
        <v>137822.16082419356</v>
      </c>
      <c r="BI30" s="451">
        <v>139030.38243243552</v>
      </c>
      <c r="BJ30" s="451">
        <v>140250.68625675986</v>
      </c>
      <c r="BK30" s="451">
        <v>141483.19311932748</v>
      </c>
      <c r="BL30" s="451">
        <v>142728.02505052072</v>
      </c>
      <c r="BM30" s="451">
        <v>143985.30530102595</v>
      </c>
      <c r="BN30" s="451">
        <v>145255.15835403622</v>
      </c>
      <c r="BO30" s="451">
        <v>146537.70993757655</v>
      </c>
      <c r="BP30" s="451">
        <v>0</v>
      </c>
      <c r="BQ30" s="451">
        <v>0</v>
      </c>
      <c r="BR30" s="451">
        <v>0</v>
      </c>
      <c r="BS30" s="451">
        <v>0</v>
      </c>
      <c r="BT30" s="451">
        <v>0</v>
      </c>
      <c r="BU30" s="451">
        <v>0</v>
      </c>
    </row>
    <row r="31" spans="1:73" s="123" customFormat="1" ht="16.5" customHeight="1" outlineLevel="2">
      <c r="A31" s="132"/>
      <c r="B31" s="132"/>
      <c r="C31" s="24" t="s">
        <v>194</v>
      </c>
      <c r="D31" s="8" t="s">
        <v>6</v>
      </c>
      <c r="E31" s="41"/>
      <c r="F31" s="41"/>
      <c r="G31" s="41"/>
      <c r="H31" s="41"/>
      <c r="I31" s="90">
        <v>-6222886.024936731</v>
      </c>
      <c r="J31" s="451">
        <v>-10970</v>
      </c>
      <c r="K31" s="451">
        <v>-33860</v>
      </c>
      <c r="L31" s="451">
        <v>-30455</v>
      </c>
      <c r="M31" s="451">
        <v>-23440</v>
      </c>
      <c r="N31" s="451">
        <v>-18010</v>
      </c>
      <c r="O31" s="451">
        <v>-43265</v>
      </c>
      <c r="P31" s="451">
        <v>-70955</v>
      </c>
      <c r="Q31" s="451">
        <v>-62345</v>
      </c>
      <c r="R31" s="451">
        <v>-66500</v>
      </c>
      <c r="S31" s="451">
        <v>-72000</v>
      </c>
      <c r="T31" s="451">
        <v>-84500</v>
      </c>
      <c r="U31" s="451">
        <v>-90400</v>
      </c>
      <c r="V31" s="451">
        <v>-93868</v>
      </c>
      <c r="W31" s="451">
        <v>-95713.36</v>
      </c>
      <c r="X31" s="451">
        <v>-97389.627200000003</v>
      </c>
      <c r="Y31" s="451">
        <v>-98997.419743999999</v>
      </c>
      <c r="Z31" s="451">
        <v>-100637.36813888002</v>
      </c>
      <c r="AA31" s="451">
        <v>-102310.11550165762</v>
      </c>
      <c r="AB31" s="451">
        <v>-104016.31781169077</v>
      </c>
      <c r="AC31" s="451">
        <v>-105229.39744647355</v>
      </c>
      <c r="AD31" s="451">
        <v>-106197.84284601198</v>
      </c>
      <c r="AE31" s="451">
        <v>-107089.82127447211</v>
      </c>
      <c r="AF31" s="451">
        <v>-107990.71948721683</v>
      </c>
      <c r="AG31" s="451">
        <v>-108900.626682089</v>
      </c>
      <c r="AH31" s="451">
        <v>-109819.63294890989</v>
      </c>
      <c r="AI31" s="451">
        <v>-110747.82927839897</v>
      </c>
      <c r="AJ31" s="451">
        <v>-111685.30757118296</v>
      </c>
      <c r="AK31" s="451">
        <v>-112632.16064689482</v>
      </c>
      <c r="AL31" s="451">
        <v>-113588.48225336376</v>
      </c>
      <c r="AM31" s="451">
        <v>-114554.36707589739</v>
      </c>
      <c r="AN31" s="451">
        <v>-115529.91074665636</v>
      </c>
      <c r="AO31" s="451">
        <v>-116515.20985412295</v>
      </c>
      <c r="AP31" s="451">
        <v>-117510.36195266417</v>
      </c>
      <c r="AQ31" s="451">
        <v>-118515.46557219082</v>
      </c>
      <c r="AR31" s="451">
        <v>-119530.6202279127</v>
      </c>
      <c r="AS31" s="451">
        <v>-120555.92643019184</v>
      </c>
      <c r="AT31" s="451">
        <v>-121591.48569449376</v>
      </c>
      <c r="AU31" s="451">
        <v>-122637.40055143871</v>
      </c>
      <c r="AV31" s="451">
        <v>-123693.7745569531</v>
      </c>
      <c r="AW31" s="451">
        <v>-124760.71230252263</v>
      </c>
      <c r="AX31" s="451">
        <v>-125838.31942554786</v>
      </c>
      <c r="AY31" s="451">
        <v>-126926.70261980334</v>
      </c>
      <c r="AZ31" s="451">
        <v>-128025.96964600138</v>
      </c>
      <c r="BA31" s="451">
        <v>-129136.22934246139</v>
      </c>
      <c r="BB31" s="451">
        <v>-130257.59163588601</v>
      </c>
      <c r="BC31" s="451">
        <v>-131390.16755224485</v>
      </c>
      <c r="BD31" s="451">
        <v>-132534.06922776732</v>
      </c>
      <c r="BE31" s="451">
        <v>-133689.40992004497</v>
      </c>
      <c r="BF31" s="451">
        <v>-134856.30401924546</v>
      </c>
      <c r="BG31" s="451">
        <v>-136034.86705943791</v>
      </c>
      <c r="BH31" s="451">
        <v>-137225.21573003227</v>
      </c>
      <c r="BI31" s="451">
        <v>-138427.4678873326</v>
      </c>
      <c r="BJ31" s="451">
        <v>-139641.74256620591</v>
      </c>
      <c r="BK31" s="451">
        <v>-140868.15999186799</v>
      </c>
      <c r="BL31" s="451">
        <v>-142106.84159178665</v>
      </c>
      <c r="BM31" s="451">
        <v>-143357.91000770452</v>
      </c>
      <c r="BN31" s="451">
        <v>-144621.48910778158</v>
      </c>
      <c r="BO31" s="451">
        <v>-145897.70399885939</v>
      </c>
      <c r="BP31" s="451">
        <v>-58486.828816676592</v>
      </c>
      <c r="BQ31" s="451">
        <v>-14653.770993757656</v>
      </c>
      <c r="BR31" s="451">
        <v>0</v>
      </c>
      <c r="BS31" s="451">
        <v>0</v>
      </c>
      <c r="BT31" s="451">
        <v>0</v>
      </c>
      <c r="BU31" s="451">
        <v>0</v>
      </c>
    </row>
    <row r="32" spans="1:73" s="123" customFormat="1" ht="16.5" customHeight="1" outlineLevel="2" thickBot="1">
      <c r="A32" s="132"/>
      <c r="B32" s="132"/>
      <c r="C32" s="24" t="s">
        <v>154</v>
      </c>
      <c r="D32" s="8" t="s">
        <v>6</v>
      </c>
      <c r="E32" s="41"/>
      <c r="F32" s="41"/>
      <c r="G32" s="41"/>
      <c r="H32" s="41"/>
      <c r="I32" s="155">
        <v>7500</v>
      </c>
      <c r="J32" s="419">
        <v>12730</v>
      </c>
      <c r="K32" s="419">
        <v>25120</v>
      </c>
      <c r="L32" s="419">
        <v>17515</v>
      </c>
      <c r="M32" s="419">
        <v>11925</v>
      </c>
      <c r="N32" s="419">
        <v>9115</v>
      </c>
      <c r="O32" s="419">
        <v>25300</v>
      </c>
      <c r="P32" s="419">
        <v>40345</v>
      </c>
      <c r="Q32" s="419">
        <v>29000</v>
      </c>
      <c r="R32" s="419">
        <v>33500</v>
      </c>
      <c r="S32" s="419">
        <v>37500</v>
      </c>
      <c r="T32" s="419">
        <v>44000</v>
      </c>
      <c r="U32" s="419">
        <v>46100</v>
      </c>
      <c r="V32" s="419">
        <v>47262</v>
      </c>
      <c r="W32" s="419">
        <v>48139.240000000005</v>
      </c>
      <c r="X32" s="419">
        <v>48932.024799999999</v>
      </c>
      <c r="Y32" s="419">
        <v>49740.665296000006</v>
      </c>
      <c r="Z32" s="419">
        <v>50565.478601919996</v>
      </c>
      <c r="AA32" s="419">
        <v>51406.788173958397</v>
      </c>
      <c r="AB32" s="419">
        <v>52264.923937437561</v>
      </c>
      <c r="AC32" s="419">
        <v>52788.724601885639</v>
      </c>
      <c r="AD32" s="419">
        <v>53231.611847904511</v>
      </c>
      <c r="AE32" s="419">
        <v>53678.927966383577</v>
      </c>
      <c r="AF32" s="419">
        <v>54130.71724604741</v>
      </c>
      <c r="AG32" s="419">
        <v>54587.024418507877</v>
      </c>
      <c r="AH32" s="419">
        <v>55047.894662692968</v>
      </c>
      <c r="AI32" s="419">
        <v>55513.373609319911</v>
      </c>
      <c r="AJ32" s="419">
        <v>55983.507345413149</v>
      </c>
      <c r="AK32" s="419">
        <v>56458.342418867294</v>
      </c>
      <c r="AL32" s="419">
        <v>56937.925843055971</v>
      </c>
      <c r="AM32" s="419">
        <v>57422.305101486549</v>
      </c>
      <c r="AN32" s="419">
        <v>57911.528152501443</v>
      </c>
      <c r="AO32" s="419">
        <v>58405.643434026453</v>
      </c>
      <c r="AP32" s="419">
        <v>58904.699868366719</v>
      </c>
      <c r="AQ32" s="419">
        <v>59408.746867050359</v>
      </c>
      <c r="AR32" s="419">
        <v>59917.834335720894</v>
      </c>
      <c r="AS32" s="419">
        <v>60432.012679078092</v>
      </c>
      <c r="AT32" s="419">
        <v>60951.332805868864</v>
      </c>
      <c r="AU32" s="419">
        <v>61475.846133927553</v>
      </c>
      <c r="AV32" s="419">
        <v>62005.604595266821</v>
      </c>
      <c r="AW32" s="419">
        <v>62540.660641219511</v>
      </c>
      <c r="AX32" s="419">
        <v>63081.067247631712</v>
      </c>
      <c r="AY32" s="419">
        <v>63626.877920108032</v>
      </c>
      <c r="AZ32" s="419">
        <v>64178.146699309116</v>
      </c>
      <c r="BA32" s="419">
        <v>64734.928166302212</v>
      </c>
      <c r="BB32" s="419">
        <v>65297.277447965214</v>
      </c>
      <c r="BC32" s="419">
        <v>65865.250222444884</v>
      </c>
      <c r="BD32" s="419">
        <v>66438.902724669344</v>
      </c>
      <c r="BE32" s="419">
        <v>67018.291751916055</v>
      </c>
      <c r="BF32" s="419">
        <v>67603.474669435207</v>
      </c>
      <c r="BG32" s="419">
        <v>68194.509416129556</v>
      </c>
      <c r="BH32" s="419">
        <v>68791.454510290845</v>
      </c>
      <c r="BI32" s="419">
        <v>69394.369055393763</v>
      </c>
      <c r="BJ32" s="419">
        <v>70003.312745947711</v>
      </c>
      <c r="BK32" s="419">
        <v>70618.345873407205</v>
      </c>
      <c r="BL32" s="419">
        <v>71239.529332141276</v>
      </c>
      <c r="BM32" s="419">
        <v>71866.924625462707</v>
      </c>
      <c r="BN32" s="419">
        <v>72500.593871717341</v>
      </c>
      <c r="BO32" s="419">
        <v>73140.599810434505</v>
      </c>
      <c r="BP32" s="419">
        <v>14653.770993757913</v>
      </c>
      <c r="BQ32" s="419">
        <v>0</v>
      </c>
      <c r="BR32" s="419">
        <v>0</v>
      </c>
      <c r="BS32" s="419">
        <v>0</v>
      </c>
      <c r="BT32" s="419">
        <v>0</v>
      </c>
      <c r="BU32" s="419">
        <v>0</v>
      </c>
    </row>
    <row r="33" spans="1:73" s="123" customFormat="1" ht="16.5" customHeight="1" outlineLevel="2" thickTop="1">
      <c r="A33" s="132"/>
      <c r="B33" s="132"/>
      <c r="C33" s="37"/>
      <c r="D33" s="297"/>
      <c r="E33" s="37"/>
      <c r="F33" s="37"/>
      <c r="G33" s="37"/>
      <c r="H33" s="37"/>
      <c r="I33" s="316"/>
      <c r="J33" s="316"/>
      <c r="K33" s="316"/>
      <c r="L33" s="316"/>
      <c r="M33" s="316"/>
      <c r="N33" s="316"/>
      <c r="O33" s="316"/>
      <c r="P33" s="316"/>
      <c r="Q33" s="316"/>
      <c r="R33" s="316"/>
      <c r="S33" s="316"/>
      <c r="T33" s="316"/>
      <c r="U33" s="316"/>
      <c r="V33" s="316"/>
      <c r="W33" s="316"/>
      <c r="X33" s="316"/>
      <c r="Y33" s="316"/>
      <c r="Z33" s="316"/>
      <c r="AA33" s="316"/>
      <c r="AB33" s="316"/>
      <c r="AC33" s="316"/>
      <c r="AD33" s="316"/>
      <c r="AE33" s="316"/>
      <c r="AF33" s="316"/>
      <c r="AG33" s="316"/>
      <c r="AH33" s="316"/>
      <c r="AI33" s="316"/>
      <c r="AJ33" s="316"/>
      <c r="AK33" s="316"/>
      <c r="AL33" s="316"/>
      <c r="AM33" s="316"/>
      <c r="AN33" s="316"/>
      <c r="AO33" s="316"/>
      <c r="AP33" s="316"/>
      <c r="AQ33" s="316"/>
      <c r="AR33" s="316"/>
      <c r="AS33" s="316"/>
      <c r="AT33" s="316"/>
      <c r="AU33" s="316"/>
      <c r="AV33" s="316"/>
      <c r="AW33" s="316"/>
      <c r="AX33" s="316"/>
      <c r="AY33" s="316"/>
      <c r="AZ33" s="316"/>
      <c r="BA33" s="316"/>
      <c r="BB33" s="316"/>
      <c r="BC33" s="316"/>
      <c r="BD33" s="316"/>
      <c r="BE33" s="316"/>
      <c r="BF33" s="316"/>
      <c r="BG33" s="316"/>
      <c r="BH33" s="316"/>
      <c r="BI33" s="316"/>
      <c r="BJ33" s="316"/>
      <c r="BK33" s="316"/>
      <c r="BL33" s="316"/>
      <c r="BM33" s="316"/>
      <c r="BN33" s="316"/>
      <c r="BO33" s="316"/>
      <c r="BP33" s="316"/>
      <c r="BQ33" s="316"/>
      <c r="BR33" s="316"/>
      <c r="BS33" s="316"/>
      <c r="BT33" s="316"/>
      <c r="BU33" s="316"/>
    </row>
    <row r="34" spans="1:73" s="123" customFormat="1" ht="24.75" customHeight="1" outlineLevel="1">
      <c r="A34" s="132"/>
      <c r="B34" s="132"/>
      <c r="C34" s="142" t="s">
        <v>367</v>
      </c>
      <c r="D34" s="297"/>
      <c r="E34" s="37"/>
      <c r="F34" s="37"/>
      <c r="G34" s="37"/>
      <c r="H34" s="37"/>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6"/>
      <c r="AR34" s="316"/>
      <c r="AS34" s="316"/>
      <c r="AT34" s="316"/>
      <c r="AU34" s="316"/>
      <c r="AV34" s="316"/>
      <c r="AW34" s="316"/>
      <c r="AX34" s="316"/>
      <c r="AY34" s="316"/>
      <c r="AZ34" s="316"/>
      <c r="BA34" s="316"/>
      <c r="BB34" s="316"/>
      <c r="BC34" s="316"/>
      <c r="BD34" s="316"/>
      <c r="BE34" s="316"/>
      <c r="BF34" s="316"/>
      <c r="BG34" s="316"/>
      <c r="BH34" s="316"/>
      <c r="BI34" s="316"/>
      <c r="BJ34" s="316"/>
      <c r="BK34" s="316"/>
      <c r="BL34" s="316"/>
      <c r="BM34" s="316"/>
      <c r="BN34" s="316"/>
      <c r="BO34" s="316"/>
      <c r="BP34" s="316"/>
      <c r="BQ34" s="316"/>
      <c r="BR34" s="316"/>
      <c r="BS34" s="316"/>
      <c r="BT34" s="316"/>
      <c r="BU34" s="316"/>
    </row>
    <row r="35" spans="1:73" s="123" customFormat="1" ht="16.5" customHeight="1" outlineLevel="2">
      <c r="A35" s="132"/>
      <c r="B35" s="132"/>
      <c r="C35" s="41" t="s">
        <v>368</v>
      </c>
      <c r="D35" s="8"/>
      <c r="E35" s="41"/>
      <c r="F35" s="41"/>
      <c r="G35" s="37"/>
      <c r="H35" s="37"/>
      <c r="I35" s="90">
        <v>1180893.3447379796</v>
      </c>
      <c r="J35" s="451">
        <v>3078</v>
      </c>
      <c r="K35" s="451">
        <v>8781.5</v>
      </c>
      <c r="L35" s="451">
        <v>4335.5</v>
      </c>
      <c r="M35" s="451">
        <v>3385.5</v>
      </c>
      <c r="N35" s="451">
        <v>2882</v>
      </c>
      <c r="O35" s="451">
        <v>11289.5</v>
      </c>
      <c r="P35" s="451">
        <v>16340</v>
      </c>
      <c r="Q35" s="451">
        <v>9690</v>
      </c>
      <c r="R35" s="451">
        <v>13490</v>
      </c>
      <c r="S35" s="451">
        <v>14440</v>
      </c>
      <c r="T35" s="451">
        <v>17290</v>
      </c>
      <c r="U35" s="451">
        <v>17575</v>
      </c>
      <c r="V35" s="451">
        <v>18055.7</v>
      </c>
      <c r="W35" s="451">
        <v>18352.214</v>
      </c>
      <c r="X35" s="451">
        <v>18654.658280000003</v>
      </c>
      <c r="Y35" s="451">
        <v>18963.1514456</v>
      </c>
      <c r="Z35" s="451">
        <v>19277.814474512001</v>
      </c>
      <c r="AA35" s="451">
        <v>19598.770764002242</v>
      </c>
      <c r="AB35" s="451">
        <v>19926.146179282288</v>
      </c>
      <c r="AC35" s="451">
        <v>20093.107641075108</v>
      </c>
      <c r="AD35" s="451">
        <v>20261.73871748586</v>
      </c>
      <c r="AE35" s="451">
        <v>20432.056104660722</v>
      </c>
      <c r="AF35" s="451">
        <v>20604.076665707325</v>
      </c>
      <c r="AG35" s="451">
        <v>20777.817432364398</v>
      </c>
      <c r="AH35" s="451">
        <v>20953.295606688043</v>
      </c>
      <c r="AI35" s="451">
        <v>21130.528562754924</v>
      </c>
      <c r="AJ35" s="451">
        <v>21309.533848382474</v>
      </c>
      <c r="AK35" s="451">
        <v>21490.3291868663</v>
      </c>
      <c r="AL35" s="451">
        <v>21672.932478734965</v>
      </c>
      <c r="AM35" s="451">
        <v>21857.361803522315</v>
      </c>
      <c r="AN35" s="451">
        <v>22043.635421557537</v>
      </c>
      <c r="AO35" s="451">
        <v>22231.771775773112</v>
      </c>
      <c r="AP35" s="451">
        <v>22421.789493530843</v>
      </c>
      <c r="AQ35" s="451">
        <v>22613.707388466151</v>
      </c>
      <c r="AR35" s="451">
        <v>22807.544462350812</v>
      </c>
      <c r="AS35" s="451">
        <v>23003.31990697432</v>
      </c>
      <c r="AT35" s="451">
        <v>23201.053106044066</v>
      </c>
      <c r="AU35" s="451">
        <v>23400.763637104505</v>
      </c>
      <c r="AV35" s="451">
        <v>23602.471273475552</v>
      </c>
      <c r="AW35" s="451">
        <v>23806.19598621031</v>
      </c>
      <c r="AX35" s="451">
        <v>24011.957946072413</v>
      </c>
      <c r="AY35" s="451">
        <v>24219.777525533136</v>
      </c>
      <c r="AZ35" s="451">
        <v>24429.675300788469</v>
      </c>
      <c r="BA35" s="451">
        <v>24641.672053796352</v>
      </c>
      <c r="BB35" s="451">
        <v>24855.788774334316</v>
      </c>
      <c r="BC35" s="451">
        <v>25072.046662077661</v>
      </c>
      <c r="BD35" s="451">
        <v>25290.467128698438</v>
      </c>
      <c r="BE35" s="451">
        <v>25511.071799985421</v>
      </c>
      <c r="BF35" s="451">
        <v>25733.882517985276</v>
      </c>
      <c r="BG35" s="451">
        <v>25958.92134316513</v>
      </c>
      <c r="BH35" s="451">
        <v>26186.210556596779</v>
      </c>
      <c r="BI35" s="451">
        <v>26415.772662162748</v>
      </c>
      <c r="BJ35" s="451">
        <v>26647.630388784375</v>
      </c>
      <c r="BK35" s="451">
        <v>26881.80669267222</v>
      </c>
      <c r="BL35" s="451">
        <v>27118.324759598941</v>
      </c>
      <c r="BM35" s="451">
        <v>27357.208007194931</v>
      </c>
      <c r="BN35" s="451">
        <v>27598.480087266878</v>
      </c>
      <c r="BO35" s="451">
        <v>27842.164888139549</v>
      </c>
      <c r="BP35" s="451">
        <v>0</v>
      </c>
      <c r="BQ35" s="451">
        <v>0</v>
      </c>
      <c r="BR35" s="451">
        <v>0</v>
      </c>
      <c r="BS35" s="451">
        <v>0</v>
      </c>
      <c r="BT35" s="451">
        <v>0</v>
      </c>
      <c r="BU35" s="451">
        <v>0</v>
      </c>
    </row>
    <row r="36" spans="1:73" s="123" customFormat="1" ht="16.5" customHeight="1" outlineLevel="2">
      <c r="A36" s="132"/>
      <c r="B36" s="132"/>
      <c r="C36" s="41" t="s">
        <v>672</v>
      </c>
      <c r="D36" s="8" t="s">
        <v>6</v>
      </c>
      <c r="E36" s="109">
        <v>0.6</v>
      </c>
      <c r="F36" s="435">
        <v>0</v>
      </c>
      <c r="G36" s="24" t="s">
        <v>226</v>
      </c>
      <c r="H36" s="41"/>
      <c r="I36" s="90">
        <v>708536.00684278738</v>
      </c>
      <c r="J36" s="453">
        <v>1846.8</v>
      </c>
      <c r="K36" s="453">
        <v>5268.9</v>
      </c>
      <c r="L36" s="453">
        <v>2601.2999999999997</v>
      </c>
      <c r="M36" s="453">
        <v>2031.3</v>
      </c>
      <c r="N36" s="453">
        <v>1729.2</v>
      </c>
      <c r="O36" s="453">
        <v>6773.7</v>
      </c>
      <c r="P36" s="453">
        <v>9804</v>
      </c>
      <c r="Q36" s="453">
        <v>5814</v>
      </c>
      <c r="R36" s="453">
        <v>8094</v>
      </c>
      <c r="S36" s="453">
        <v>8664</v>
      </c>
      <c r="T36" s="453">
        <v>10374</v>
      </c>
      <c r="U36" s="453">
        <v>10545</v>
      </c>
      <c r="V36" s="453">
        <v>10833.42</v>
      </c>
      <c r="W36" s="453">
        <v>11011.3284</v>
      </c>
      <c r="X36" s="453">
        <v>11192.794968000002</v>
      </c>
      <c r="Y36" s="453">
        <v>11377.89086736</v>
      </c>
      <c r="Z36" s="453">
        <v>11566.6886847072</v>
      </c>
      <c r="AA36" s="453">
        <v>11759.262458401345</v>
      </c>
      <c r="AB36" s="453">
        <v>11955.687707569372</v>
      </c>
      <c r="AC36" s="453">
        <v>12055.864584645065</v>
      </c>
      <c r="AD36" s="453">
        <v>12157.043230491516</v>
      </c>
      <c r="AE36" s="453">
        <v>12259.233662796432</v>
      </c>
      <c r="AF36" s="453">
        <v>12362.445999424395</v>
      </c>
      <c r="AG36" s="453">
        <v>12466.690459418638</v>
      </c>
      <c r="AH36" s="453">
        <v>12571.977364012826</v>
      </c>
      <c r="AI36" s="453">
        <v>12678.317137652954</v>
      </c>
      <c r="AJ36" s="453">
        <v>12785.720309029484</v>
      </c>
      <c r="AK36" s="453">
        <v>12894.197512119779</v>
      </c>
      <c r="AL36" s="453">
        <v>13003.759487240979</v>
      </c>
      <c r="AM36" s="453">
        <v>13114.417082113388</v>
      </c>
      <c r="AN36" s="453">
        <v>13226.181252934522</v>
      </c>
      <c r="AO36" s="453">
        <v>13339.063065463866</v>
      </c>
      <c r="AP36" s="453">
        <v>13453.073696118505</v>
      </c>
      <c r="AQ36" s="453">
        <v>13568.224433079691</v>
      </c>
      <c r="AR36" s="453">
        <v>13684.526677410488</v>
      </c>
      <c r="AS36" s="453">
        <v>13801.991944184592</v>
      </c>
      <c r="AT36" s="453">
        <v>13920.631863626439</v>
      </c>
      <c r="AU36" s="453">
        <v>14040.458182262702</v>
      </c>
      <c r="AV36" s="453">
        <v>14161.482764085331</v>
      </c>
      <c r="AW36" s="453">
        <v>14283.717591726187</v>
      </c>
      <c r="AX36" s="453">
        <v>14407.174767643448</v>
      </c>
      <c r="AY36" s="453">
        <v>14531.866515319882</v>
      </c>
      <c r="AZ36" s="453">
        <v>14657.80518047308</v>
      </c>
      <c r="BA36" s="453">
        <v>14785.00323227781</v>
      </c>
      <c r="BB36" s="453">
        <v>14913.473264600589</v>
      </c>
      <c r="BC36" s="453">
        <v>15043.227997246595</v>
      </c>
      <c r="BD36" s="453">
        <v>15174.280277219063</v>
      </c>
      <c r="BE36" s="453">
        <v>15306.643079991252</v>
      </c>
      <c r="BF36" s="453">
        <v>15440.329510791165</v>
      </c>
      <c r="BG36" s="453">
        <v>15575.352805899078</v>
      </c>
      <c r="BH36" s="453">
        <v>15711.726333958068</v>
      </c>
      <c r="BI36" s="453">
        <v>15849.463597297648</v>
      </c>
      <c r="BJ36" s="453">
        <v>15988.578233270624</v>
      </c>
      <c r="BK36" s="453">
        <v>16129.084015603332</v>
      </c>
      <c r="BL36" s="453">
        <v>16270.994855759363</v>
      </c>
      <c r="BM36" s="453">
        <v>16414.324804316959</v>
      </c>
      <c r="BN36" s="453">
        <v>16559.088052360126</v>
      </c>
      <c r="BO36" s="453">
        <v>16705.298932883728</v>
      </c>
      <c r="BP36" s="453">
        <v>0</v>
      </c>
      <c r="BQ36" s="453">
        <v>0</v>
      </c>
      <c r="BR36" s="453">
        <v>0</v>
      </c>
      <c r="BS36" s="453">
        <v>0</v>
      </c>
      <c r="BT36" s="453">
        <v>0</v>
      </c>
      <c r="BU36" s="453">
        <v>0</v>
      </c>
    </row>
    <row r="37" spans="1:73" s="123" customFormat="1" ht="16.5" customHeight="1" outlineLevel="2">
      <c r="A37" s="132"/>
      <c r="B37" s="132"/>
      <c r="C37" s="41" t="s">
        <v>672</v>
      </c>
      <c r="D37" s="8" t="s">
        <v>6</v>
      </c>
      <c r="E37" s="109">
        <v>0.3</v>
      </c>
      <c r="F37" s="435">
        <v>1</v>
      </c>
      <c r="G37" s="41" t="s">
        <v>227</v>
      </c>
      <c r="H37" s="41"/>
      <c r="I37" s="90">
        <v>354268.00342139369</v>
      </c>
      <c r="J37" s="453">
        <v>0</v>
      </c>
      <c r="K37" s="453">
        <v>923.4</v>
      </c>
      <c r="L37" s="453">
        <v>2634.45</v>
      </c>
      <c r="M37" s="453">
        <v>1300.6499999999999</v>
      </c>
      <c r="N37" s="453">
        <v>1015.65</v>
      </c>
      <c r="O37" s="453">
        <v>864.6</v>
      </c>
      <c r="P37" s="453">
        <v>3386.85</v>
      </c>
      <c r="Q37" s="453">
        <v>4902</v>
      </c>
      <c r="R37" s="453">
        <v>2907</v>
      </c>
      <c r="S37" s="453">
        <v>4047</v>
      </c>
      <c r="T37" s="453">
        <v>4332</v>
      </c>
      <c r="U37" s="453">
        <v>5187</v>
      </c>
      <c r="V37" s="453">
        <v>5272.5</v>
      </c>
      <c r="W37" s="453">
        <v>5416.71</v>
      </c>
      <c r="X37" s="453">
        <v>5505.6642000000002</v>
      </c>
      <c r="Y37" s="453">
        <v>5596.397484000001</v>
      </c>
      <c r="Z37" s="453">
        <v>5688.94543368</v>
      </c>
      <c r="AA37" s="453">
        <v>5783.3443423536</v>
      </c>
      <c r="AB37" s="453">
        <v>5879.6312292006724</v>
      </c>
      <c r="AC37" s="453">
        <v>5977.843853784686</v>
      </c>
      <c r="AD37" s="453">
        <v>6027.9322923225327</v>
      </c>
      <c r="AE37" s="453">
        <v>6078.5216152457579</v>
      </c>
      <c r="AF37" s="453">
        <v>6129.6168313982162</v>
      </c>
      <c r="AG37" s="453">
        <v>6181.2229997121976</v>
      </c>
      <c r="AH37" s="453">
        <v>6233.345229709319</v>
      </c>
      <c r="AI37" s="453">
        <v>6285.988682006413</v>
      </c>
      <c r="AJ37" s="453">
        <v>6339.1585688264768</v>
      </c>
      <c r="AK37" s="453">
        <v>6392.8601545147421</v>
      </c>
      <c r="AL37" s="453">
        <v>6447.0987560598896</v>
      </c>
      <c r="AM37" s="453">
        <v>6501.8797436204895</v>
      </c>
      <c r="AN37" s="453">
        <v>6557.2085410566942</v>
      </c>
      <c r="AO37" s="453">
        <v>6613.0906264672612</v>
      </c>
      <c r="AP37" s="453">
        <v>6669.5315327319331</v>
      </c>
      <c r="AQ37" s="453">
        <v>6726.5368480592524</v>
      </c>
      <c r="AR37" s="453">
        <v>6784.1122165398456</v>
      </c>
      <c r="AS37" s="453">
        <v>6842.2633387052438</v>
      </c>
      <c r="AT37" s="453">
        <v>6900.9959720922961</v>
      </c>
      <c r="AU37" s="453">
        <v>6960.3159318132193</v>
      </c>
      <c r="AV37" s="453">
        <v>7020.2290911313512</v>
      </c>
      <c r="AW37" s="453">
        <v>7080.7413820426655</v>
      </c>
      <c r="AX37" s="453">
        <v>7141.8587958630933</v>
      </c>
      <c r="AY37" s="453">
        <v>7203.587383821724</v>
      </c>
      <c r="AZ37" s="453">
        <v>7265.9332576599409</v>
      </c>
      <c r="BA37" s="453">
        <v>7328.9025902365402</v>
      </c>
      <c r="BB37" s="453">
        <v>7392.5016161389049</v>
      </c>
      <c r="BC37" s="453">
        <v>7456.7366323002943</v>
      </c>
      <c r="BD37" s="453">
        <v>7521.6139986232974</v>
      </c>
      <c r="BE37" s="453">
        <v>7587.1401386095313</v>
      </c>
      <c r="BF37" s="453">
        <v>7653.3215399956262</v>
      </c>
      <c r="BG37" s="453">
        <v>7720.1647553955827</v>
      </c>
      <c r="BH37" s="453">
        <v>7787.6764029495389</v>
      </c>
      <c r="BI37" s="453">
        <v>7855.8631669790338</v>
      </c>
      <c r="BJ37" s="453">
        <v>7924.7317986488242</v>
      </c>
      <c r="BK37" s="453">
        <v>7994.289116635312</v>
      </c>
      <c r="BL37" s="453">
        <v>8064.5420078016659</v>
      </c>
      <c r="BM37" s="453">
        <v>8135.4974278796817</v>
      </c>
      <c r="BN37" s="453">
        <v>8207.1624021584794</v>
      </c>
      <c r="BO37" s="453">
        <v>8279.5440261800632</v>
      </c>
      <c r="BP37" s="453">
        <v>8352.6494664418642</v>
      </c>
      <c r="BQ37" s="453">
        <v>0</v>
      </c>
      <c r="BR37" s="453">
        <v>0</v>
      </c>
      <c r="BS37" s="453">
        <v>0</v>
      </c>
      <c r="BT37" s="453">
        <v>0</v>
      </c>
      <c r="BU37" s="453">
        <v>0</v>
      </c>
    </row>
    <row r="38" spans="1:73" s="123" customFormat="1" ht="16.5" customHeight="1" outlineLevel="2">
      <c r="A38" s="132"/>
      <c r="B38" s="132"/>
      <c r="C38" s="41" t="s">
        <v>672</v>
      </c>
      <c r="D38" s="8" t="s">
        <v>6</v>
      </c>
      <c r="E38" s="109">
        <v>0.1</v>
      </c>
      <c r="F38" s="435">
        <v>2</v>
      </c>
      <c r="G38" s="41" t="s">
        <v>228</v>
      </c>
      <c r="H38" s="41"/>
      <c r="I38" s="90">
        <v>118089.33447379791</v>
      </c>
      <c r="J38" s="453">
        <v>0</v>
      </c>
      <c r="K38" s="453">
        <v>0</v>
      </c>
      <c r="L38" s="453">
        <v>307.8</v>
      </c>
      <c r="M38" s="453">
        <v>878.15000000000009</v>
      </c>
      <c r="N38" s="453">
        <v>433.55</v>
      </c>
      <c r="O38" s="453">
        <v>338.55</v>
      </c>
      <c r="P38" s="453">
        <v>288.2</v>
      </c>
      <c r="Q38" s="453">
        <v>1128.95</v>
      </c>
      <c r="R38" s="453">
        <v>1634</v>
      </c>
      <c r="S38" s="453">
        <v>969</v>
      </c>
      <c r="T38" s="453">
        <v>1349</v>
      </c>
      <c r="U38" s="453">
        <v>1444</v>
      </c>
      <c r="V38" s="453">
        <v>1729</v>
      </c>
      <c r="W38" s="453">
        <v>1757.5</v>
      </c>
      <c r="X38" s="453">
        <v>1805.5700000000002</v>
      </c>
      <c r="Y38" s="453">
        <v>1835.2214000000001</v>
      </c>
      <c r="Z38" s="453">
        <v>1865.4658280000003</v>
      </c>
      <c r="AA38" s="453">
        <v>1896.3151445600001</v>
      </c>
      <c r="AB38" s="453">
        <v>1927.7814474512002</v>
      </c>
      <c r="AC38" s="453">
        <v>1959.8770764002243</v>
      </c>
      <c r="AD38" s="453">
        <v>1992.6146179282289</v>
      </c>
      <c r="AE38" s="453">
        <v>2009.310764107511</v>
      </c>
      <c r="AF38" s="453">
        <v>2026.173871748586</v>
      </c>
      <c r="AG38" s="453">
        <v>2043.2056104660724</v>
      </c>
      <c r="AH38" s="453">
        <v>2060.4076665707325</v>
      </c>
      <c r="AI38" s="453">
        <v>2077.78174323644</v>
      </c>
      <c r="AJ38" s="453">
        <v>2095.3295606688043</v>
      </c>
      <c r="AK38" s="453">
        <v>2113.0528562754926</v>
      </c>
      <c r="AL38" s="453">
        <v>2130.9533848382475</v>
      </c>
      <c r="AM38" s="453">
        <v>2149.0329186866302</v>
      </c>
      <c r="AN38" s="453">
        <v>2167.2932478734965</v>
      </c>
      <c r="AO38" s="453">
        <v>2185.7361803522317</v>
      </c>
      <c r="AP38" s="453">
        <v>2204.3635421557537</v>
      </c>
      <c r="AQ38" s="453">
        <v>2223.1771775773113</v>
      </c>
      <c r="AR38" s="453">
        <v>2242.1789493530846</v>
      </c>
      <c r="AS38" s="453">
        <v>2261.370738846615</v>
      </c>
      <c r="AT38" s="453">
        <v>2280.7544462350811</v>
      </c>
      <c r="AU38" s="453">
        <v>2300.331990697432</v>
      </c>
      <c r="AV38" s="453">
        <v>2320.1053106044069</v>
      </c>
      <c r="AW38" s="453">
        <v>2340.0763637104506</v>
      </c>
      <c r="AX38" s="453">
        <v>2360.2471273475553</v>
      </c>
      <c r="AY38" s="453">
        <v>2380.6195986210309</v>
      </c>
      <c r="AZ38" s="453">
        <v>2401.1957946072412</v>
      </c>
      <c r="BA38" s="453">
        <v>2421.9777525533136</v>
      </c>
      <c r="BB38" s="453">
        <v>2442.9675300788472</v>
      </c>
      <c r="BC38" s="453">
        <v>2464.1672053796356</v>
      </c>
      <c r="BD38" s="453">
        <v>2485.5788774334319</v>
      </c>
      <c r="BE38" s="453">
        <v>2507.2046662077664</v>
      </c>
      <c r="BF38" s="453">
        <v>2529.0467128698438</v>
      </c>
      <c r="BG38" s="453">
        <v>2551.1071799985421</v>
      </c>
      <c r="BH38" s="453">
        <v>2573.3882517985276</v>
      </c>
      <c r="BI38" s="453">
        <v>2595.892134316513</v>
      </c>
      <c r="BJ38" s="453">
        <v>2618.6210556596779</v>
      </c>
      <c r="BK38" s="453">
        <v>2641.5772662162749</v>
      </c>
      <c r="BL38" s="453">
        <v>2664.7630388784378</v>
      </c>
      <c r="BM38" s="453">
        <v>2688.1806692672221</v>
      </c>
      <c r="BN38" s="453">
        <v>2711.8324759598945</v>
      </c>
      <c r="BO38" s="453">
        <v>2735.7208007194931</v>
      </c>
      <c r="BP38" s="453">
        <v>2759.848008726688</v>
      </c>
      <c r="BQ38" s="453">
        <v>2784.216488813955</v>
      </c>
      <c r="BR38" s="453">
        <v>0</v>
      </c>
      <c r="BS38" s="453">
        <v>0</v>
      </c>
      <c r="BT38" s="453">
        <v>0</v>
      </c>
      <c r="BU38" s="453">
        <v>0</v>
      </c>
    </row>
    <row r="39" spans="1:73" s="123" customFormat="1" ht="16.5" customHeight="1" outlineLevel="2">
      <c r="A39" s="132"/>
      <c r="B39" s="132"/>
      <c r="C39" s="41" t="s">
        <v>672</v>
      </c>
      <c r="D39" s="8" t="s">
        <v>6</v>
      </c>
      <c r="E39" s="109">
        <v>0</v>
      </c>
      <c r="F39" s="435">
        <v>3</v>
      </c>
      <c r="G39" s="41" t="s">
        <v>228</v>
      </c>
      <c r="H39" s="41"/>
      <c r="I39" s="90">
        <v>0</v>
      </c>
      <c r="J39" s="453">
        <v>0</v>
      </c>
      <c r="K39" s="453">
        <v>0</v>
      </c>
      <c r="L39" s="453">
        <v>0</v>
      </c>
      <c r="M39" s="453">
        <v>0</v>
      </c>
      <c r="N39" s="453">
        <v>0</v>
      </c>
      <c r="O39" s="453">
        <v>0</v>
      </c>
      <c r="P39" s="453">
        <v>0</v>
      </c>
      <c r="Q39" s="453">
        <v>0</v>
      </c>
      <c r="R39" s="453">
        <v>0</v>
      </c>
      <c r="S39" s="453">
        <v>0</v>
      </c>
      <c r="T39" s="453">
        <v>0</v>
      </c>
      <c r="U39" s="453">
        <v>0</v>
      </c>
      <c r="V39" s="453">
        <v>0</v>
      </c>
      <c r="W39" s="453">
        <v>0</v>
      </c>
      <c r="X39" s="453">
        <v>0</v>
      </c>
      <c r="Y39" s="453">
        <v>0</v>
      </c>
      <c r="Z39" s="453">
        <v>0</v>
      </c>
      <c r="AA39" s="453">
        <v>0</v>
      </c>
      <c r="AB39" s="453">
        <v>0</v>
      </c>
      <c r="AC39" s="453">
        <v>0</v>
      </c>
      <c r="AD39" s="453">
        <v>0</v>
      </c>
      <c r="AE39" s="453">
        <v>0</v>
      </c>
      <c r="AF39" s="453">
        <v>0</v>
      </c>
      <c r="AG39" s="453">
        <v>0</v>
      </c>
      <c r="AH39" s="453">
        <v>0</v>
      </c>
      <c r="AI39" s="453">
        <v>0</v>
      </c>
      <c r="AJ39" s="453">
        <v>0</v>
      </c>
      <c r="AK39" s="453">
        <v>0</v>
      </c>
      <c r="AL39" s="453">
        <v>0</v>
      </c>
      <c r="AM39" s="453">
        <v>0</v>
      </c>
      <c r="AN39" s="453">
        <v>0</v>
      </c>
      <c r="AO39" s="453">
        <v>0</v>
      </c>
      <c r="AP39" s="453">
        <v>0</v>
      </c>
      <c r="AQ39" s="453">
        <v>0</v>
      </c>
      <c r="AR39" s="453">
        <v>0</v>
      </c>
      <c r="AS39" s="453">
        <v>0</v>
      </c>
      <c r="AT39" s="453">
        <v>0</v>
      </c>
      <c r="AU39" s="453">
        <v>0</v>
      </c>
      <c r="AV39" s="453">
        <v>0</v>
      </c>
      <c r="AW39" s="453">
        <v>0</v>
      </c>
      <c r="AX39" s="453">
        <v>0</v>
      </c>
      <c r="AY39" s="453">
        <v>0</v>
      </c>
      <c r="AZ39" s="453">
        <v>0</v>
      </c>
      <c r="BA39" s="453">
        <v>0</v>
      </c>
      <c r="BB39" s="453">
        <v>0</v>
      </c>
      <c r="BC39" s="453">
        <v>0</v>
      </c>
      <c r="BD39" s="453">
        <v>0</v>
      </c>
      <c r="BE39" s="453">
        <v>0</v>
      </c>
      <c r="BF39" s="453">
        <v>0</v>
      </c>
      <c r="BG39" s="453">
        <v>0</v>
      </c>
      <c r="BH39" s="453">
        <v>0</v>
      </c>
      <c r="BI39" s="453">
        <v>0</v>
      </c>
      <c r="BJ39" s="453">
        <v>0</v>
      </c>
      <c r="BK39" s="453">
        <v>0</v>
      </c>
      <c r="BL39" s="453">
        <v>0</v>
      </c>
      <c r="BM39" s="453">
        <v>0</v>
      </c>
      <c r="BN39" s="453">
        <v>0</v>
      </c>
      <c r="BO39" s="453">
        <v>0</v>
      </c>
      <c r="BP39" s="453">
        <v>0</v>
      </c>
      <c r="BQ39" s="453">
        <v>0</v>
      </c>
      <c r="BR39" s="453">
        <v>0</v>
      </c>
      <c r="BS39" s="453">
        <v>0</v>
      </c>
      <c r="BT39" s="453">
        <v>0</v>
      </c>
      <c r="BU39" s="453">
        <v>0</v>
      </c>
    </row>
    <row r="40" spans="1:73" s="123" customFormat="1" ht="16.5" customHeight="1" outlineLevel="2">
      <c r="A40" s="132"/>
      <c r="B40" s="132"/>
      <c r="C40" s="94" t="s">
        <v>673</v>
      </c>
      <c r="D40" s="8"/>
      <c r="E40" s="41"/>
      <c r="F40" s="41"/>
      <c r="G40" s="41"/>
      <c r="H40" s="41"/>
      <c r="I40" s="90">
        <v>1180893.3447379791</v>
      </c>
      <c r="J40" s="456">
        <v>1846.8</v>
      </c>
      <c r="K40" s="456">
        <v>6192.2999999999993</v>
      </c>
      <c r="L40" s="456">
        <v>5543.55</v>
      </c>
      <c r="M40" s="456">
        <v>4210.1000000000004</v>
      </c>
      <c r="N40" s="456">
        <v>3178.4</v>
      </c>
      <c r="O40" s="456">
        <v>7976.85</v>
      </c>
      <c r="P40" s="456">
        <v>13479.050000000001</v>
      </c>
      <c r="Q40" s="456">
        <v>11844.95</v>
      </c>
      <c r="R40" s="456">
        <v>12635</v>
      </c>
      <c r="S40" s="456">
        <v>13680</v>
      </c>
      <c r="T40" s="456">
        <v>16055</v>
      </c>
      <c r="U40" s="456">
        <v>17176</v>
      </c>
      <c r="V40" s="456">
        <v>17834.919999999998</v>
      </c>
      <c r="W40" s="456">
        <v>18185.538400000001</v>
      </c>
      <c r="X40" s="456">
        <v>18504.029168000001</v>
      </c>
      <c r="Y40" s="456">
        <v>18809.509751360001</v>
      </c>
      <c r="Z40" s="456">
        <v>19121.099946387199</v>
      </c>
      <c r="AA40" s="456">
        <v>19438.921945314945</v>
      </c>
      <c r="AB40" s="456">
        <v>19763.100384221245</v>
      </c>
      <c r="AC40" s="456">
        <v>19993.585514829978</v>
      </c>
      <c r="AD40" s="456">
        <v>20177.590140742279</v>
      </c>
      <c r="AE40" s="456">
        <v>20347.066042149701</v>
      </c>
      <c r="AF40" s="456">
        <v>20518.236702571197</v>
      </c>
      <c r="AG40" s="456">
        <v>20691.119069596909</v>
      </c>
      <c r="AH40" s="456">
        <v>20865.730260292876</v>
      </c>
      <c r="AI40" s="456">
        <v>21042.087562895806</v>
      </c>
      <c r="AJ40" s="456">
        <v>21220.208438524765</v>
      </c>
      <c r="AK40" s="456">
        <v>21400.110522910014</v>
      </c>
      <c r="AL40" s="456">
        <v>21581.811628139119</v>
      </c>
      <c r="AM40" s="456">
        <v>21765.329744420509</v>
      </c>
      <c r="AN40" s="456">
        <v>21950.683041864715</v>
      </c>
      <c r="AO40" s="456">
        <v>22137.889872283358</v>
      </c>
      <c r="AP40" s="456">
        <v>22326.968771006192</v>
      </c>
      <c r="AQ40" s="456">
        <v>22517.938458716257</v>
      </c>
      <c r="AR40" s="456">
        <v>22710.817843303419</v>
      </c>
      <c r="AS40" s="456">
        <v>22905.626021736451</v>
      </c>
      <c r="AT40" s="456">
        <v>23102.382281953815</v>
      </c>
      <c r="AU40" s="456">
        <v>23301.106104773353</v>
      </c>
      <c r="AV40" s="456">
        <v>23501.817165821089</v>
      </c>
      <c r="AW40" s="456">
        <v>23704.535337479301</v>
      </c>
      <c r="AX40" s="456">
        <v>23909.280690854099</v>
      </c>
      <c r="AY40" s="456">
        <v>24116.073497762634</v>
      </c>
      <c r="AZ40" s="456">
        <v>24324.934232740259</v>
      </c>
      <c r="BA40" s="456">
        <v>24535.883575067663</v>
      </c>
      <c r="BB40" s="456">
        <v>24748.942410818341</v>
      </c>
      <c r="BC40" s="456">
        <v>24964.131834926524</v>
      </c>
      <c r="BD40" s="456">
        <v>25181.473153275791</v>
      </c>
      <c r="BE40" s="456">
        <v>25400.98788480855</v>
      </c>
      <c r="BF40" s="456">
        <v>25622.697763656637</v>
      </c>
      <c r="BG40" s="456">
        <v>25846.624741293206</v>
      </c>
      <c r="BH40" s="456">
        <v>26072.790988706132</v>
      </c>
      <c r="BI40" s="456">
        <v>26301.218898593193</v>
      </c>
      <c r="BJ40" s="456">
        <v>26531.931087579127</v>
      </c>
      <c r="BK40" s="456">
        <v>26764.950398454919</v>
      </c>
      <c r="BL40" s="456">
        <v>27000.299902439467</v>
      </c>
      <c r="BM40" s="456">
        <v>27238.00290146386</v>
      </c>
      <c r="BN40" s="456">
        <v>27478.0829304785</v>
      </c>
      <c r="BO40" s="456">
        <v>27720.563759783283</v>
      </c>
      <c r="BP40" s="456">
        <v>11112.497475168551</v>
      </c>
      <c r="BQ40" s="456">
        <v>2784.216488813955</v>
      </c>
      <c r="BR40" s="456">
        <v>0</v>
      </c>
      <c r="BS40" s="456">
        <v>0</v>
      </c>
      <c r="BT40" s="456">
        <v>0</v>
      </c>
      <c r="BU40" s="456">
        <v>0</v>
      </c>
    </row>
    <row r="41" spans="1:73" s="123" customFormat="1" ht="16.5" customHeight="1" outlineLevel="2">
      <c r="A41" s="132"/>
      <c r="B41" s="132"/>
      <c r="C41" s="37"/>
      <c r="D41" s="297"/>
      <c r="E41" s="37"/>
      <c r="F41" s="37"/>
      <c r="G41" s="37"/>
      <c r="H41" s="37"/>
      <c r="I41" s="316"/>
      <c r="J41" s="452"/>
      <c r="K41" s="452"/>
      <c r="L41" s="452"/>
      <c r="M41" s="452"/>
      <c r="N41" s="452"/>
      <c r="O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row>
    <row r="42" spans="1:73" s="123" customFormat="1" ht="16.5" customHeight="1" outlineLevel="2">
      <c r="A42" s="132"/>
      <c r="B42" s="132"/>
      <c r="C42" s="314" t="s">
        <v>372</v>
      </c>
      <c r="D42" s="450"/>
      <c r="E42" s="37"/>
      <c r="F42" s="37"/>
      <c r="G42" s="37"/>
      <c r="H42" s="37"/>
      <c r="I42" s="316"/>
      <c r="J42" s="452"/>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row>
    <row r="43" spans="1:73" s="123" customFormat="1" ht="16.5" customHeight="1" outlineLevel="2">
      <c r="A43" s="132"/>
      <c r="B43" s="132"/>
      <c r="C43" s="24" t="s">
        <v>145</v>
      </c>
      <c r="D43" s="8" t="s">
        <v>6</v>
      </c>
      <c r="E43" s="66"/>
      <c r="F43" s="41"/>
      <c r="G43" s="41"/>
      <c r="H43" s="41"/>
      <c r="I43" s="128"/>
      <c r="J43" s="451">
        <v>0</v>
      </c>
      <c r="K43" s="451">
        <v>1231.2</v>
      </c>
      <c r="L43" s="451">
        <v>3820.4000000000015</v>
      </c>
      <c r="M43" s="451">
        <v>2612.3500000000013</v>
      </c>
      <c r="N43" s="451">
        <v>1787.7500000000009</v>
      </c>
      <c r="O43" s="451">
        <v>1491.3500000000008</v>
      </c>
      <c r="P43" s="451">
        <v>4804</v>
      </c>
      <c r="Q43" s="451">
        <v>7664.9499999999989</v>
      </c>
      <c r="R43" s="451">
        <v>5509.9999999999964</v>
      </c>
      <c r="S43" s="451">
        <v>6364.9999999999964</v>
      </c>
      <c r="T43" s="451">
        <v>7124.9999999999964</v>
      </c>
      <c r="U43" s="451">
        <v>8359.9999999999964</v>
      </c>
      <c r="V43" s="451">
        <v>8758.9999999999964</v>
      </c>
      <c r="W43" s="451">
        <v>8979.7799999999988</v>
      </c>
      <c r="X43" s="451">
        <v>9146.4555999999975</v>
      </c>
      <c r="Y43" s="451">
        <v>9297.0847119999999</v>
      </c>
      <c r="Z43" s="451">
        <v>9450.7264062399991</v>
      </c>
      <c r="AA43" s="451">
        <v>9607.4409343648003</v>
      </c>
      <c r="AB43" s="451">
        <v>9767.2897530520968</v>
      </c>
      <c r="AC43" s="451">
        <v>9930.3355481131402</v>
      </c>
      <c r="AD43" s="451">
        <v>10029.857674358271</v>
      </c>
      <c r="AE43" s="451">
        <v>10114.006251101851</v>
      </c>
      <c r="AF43" s="451">
        <v>10198.996313612872</v>
      </c>
      <c r="AG43" s="451">
        <v>10284.836276749</v>
      </c>
      <c r="AH43" s="451">
        <v>10371.534639516489</v>
      </c>
      <c r="AI43" s="451">
        <v>10459.099985911656</v>
      </c>
      <c r="AJ43" s="451">
        <v>10547.540985770775</v>
      </c>
      <c r="AK43" s="451">
        <v>10636.866395628484</v>
      </c>
      <c r="AL43" s="451">
        <v>10727.08505958477</v>
      </c>
      <c r="AM43" s="451">
        <v>10818.205910180615</v>
      </c>
      <c r="AN43" s="451">
        <v>10910.237969282422</v>
      </c>
      <c r="AO43" s="451">
        <v>11003.190348975244</v>
      </c>
      <c r="AP43" s="451">
        <v>11097.072252465001</v>
      </c>
      <c r="AQ43" s="451">
        <v>11191.892974989656</v>
      </c>
      <c r="AR43" s="451">
        <v>11287.661904739551</v>
      </c>
      <c r="AS43" s="451">
        <v>11384.38852378694</v>
      </c>
      <c r="AT43" s="451">
        <v>11482.08240902481</v>
      </c>
      <c r="AU43" s="451">
        <v>11580.753233115061</v>
      </c>
      <c r="AV43" s="451">
        <v>11680.410765446213</v>
      </c>
      <c r="AW43" s="451">
        <v>11781.064873100677</v>
      </c>
      <c r="AX43" s="451">
        <v>11882.72552183169</v>
      </c>
      <c r="AY43" s="451">
        <v>11985.402777050007</v>
      </c>
      <c r="AZ43" s="451">
        <v>12089.106804820512</v>
      </c>
      <c r="BA43" s="451">
        <v>12193.847872868722</v>
      </c>
      <c r="BB43" s="451">
        <v>12299.636351597412</v>
      </c>
      <c r="BC43" s="451">
        <v>12406.482715113383</v>
      </c>
      <c r="BD43" s="451">
        <v>12514.39754226452</v>
      </c>
      <c r="BE43" s="451">
        <v>12623.391517687163</v>
      </c>
      <c r="BF43" s="451">
        <v>12733.475432864034</v>
      </c>
      <c r="BG43" s="451">
        <v>12844.660187192676</v>
      </c>
      <c r="BH43" s="451">
        <v>12956.956789064599</v>
      </c>
      <c r="BI43" s="451">
        <v>13070.376356955247</v>
      </c>
      <c r="BJ43" s="451">
        <v>13184.930120524798</v>
      </c>
      <c r="BK43" s="451">
        <v>13300.629421730046</v>
      </c>
      <c r="BL43" s="451">
        <v>13417.48571594735</v>
      </c>
      <c r="BM43" s="451">
        <v>13535.510573106825</v>
      </c>
      <c r="BN43" s="451">
        <v>13654.715678837896</v>
      </c>
      <c r="BO43" s="451">
        <v>13775.112835626278</v>
      </c>
      <c r="BP43" s="451">
        <v>13896.713963982547</v>
      </c>
      <c r="BQ43" s="451">
        <v>2784.216488813996</v>
      </c>
      <c r="BR43" s="451">
        <v>0</v>
      </c>
      <c r="BS43" s="451">
        <v>0</v>
      </c>
      <c r="BT43" s="451">
        <v>0</v>
      </c>
      <c r="BU43" s="451">
        <v>0</v>
      </c>
    </row>
    <row r="44" spans="1:73" s="123" customFormat="1" ht="16.5" customHeight="1" outlineLevel="2">
      <c r="A44" s="132"/>
      <c r="B44" s="132"/>
      <c r="C44" s="41" t="s">
        <v>368</v>
      </c>
      <c r="D44" s="8" t="s">
        <v>6</v>
      </c>
      <c r="E44" s="41"/>
      <c r="F44" s="41"/>
      <c r="G44" s="41"/>
      <c r="H44" s="41"/>
      <c r="I44" s="90">
        <v>1180893.3447379796</v>
      </c>
      <c r="J44" s="451">
        <v>3078</v>
      </c>
      <c r="K44" s="451">
        <v>8781.5</v>
      </c>
      <c r="L44" s="451">
        <v>4335.5</v>
      </c>
      <c r="M44" s="451">
        <v>3385.5</v>
      </c>
      <c r="N44" s="451">
        <v>2882</v>
      </c>
      <c r="O44" s="451">
        <v>11289.5</v>
      </c>
      <c r="P44" s="451">
        <v>16340</v>
      </c>
      <c r="Q44" s="451">
        <v>9690</v>
      </c>
      <c r="R44" s="451">
        <v>13490</v>
      </c>
      <c r="S44" s="451">
        <v>14440</v>
      </c>
      <c r="T44" s="451">
        <v>17290</v>
      </c>
      <c r="U44" s="451">
        <v>17575</v>
      </c>
      <c r="V44" s="451">
        <v>18055.7</v>
      </c>
      <c r="W44" s="451">
        <v>18352.214</v>
      </c>
      <c r="X44" s="451">
        <v>18654.658280000003</v>
      </c>
      <c r="Y44" s="451">
        <v>18963.1514456</v>
      </c>
      <c r="Z44" s="451">
        <v>19277.814474512001</v>
      </c>
      <c r="AA44" s="451">
        <v>19598.770764002242</v>
      </c>
      <c r="AB44" s="451">
        <v>19926.146179282288</v>
      </c>
      <c r="AC44" s="451">
        <v>20093.107641075108</v>
      </c>
      <c r="AD44" s="451">
        <v>20261.73871748586</v>
      </c>
      <c r="AE44" s="451">
        <v>20432.056104660722</v>
      </c>
      <c r="AF44" s="451">
        <v>20604.076665707325</v>
      </c>
      <c r="AG44" s="451">
        <v>20777.817432364398</v>
      </c>
      <c r="AH44" s="451">
        <v>20953.295606688043</v>
      </c>
      <c r="AI44" s="451">
        <v>21130.528562754924</v>
      </c>
      <c r="AJ44" s="451">
        <v>21309.533848382474</v>
      </c>
      <c r="AK44" s="451">
        <v>21490.3291868663</v>
      </c>
      <c r="AL44" s="451">
        <v>21672.932478734965</v>
      </c>
      <c r="AM44" s="451">
        <v>21857.361803522315</v>
      </c>
      <c r="AN44" s="451">
        <v>22043.635421557537</v>
      </c>
      <c r="AO44" s="451">
        <v>22231.771775773112</v>
      </c>
      <c r="AP44" s="451">
        <v>22421.789493530843</v>
      </c>
      <c r="AQ44" s="451">
        <v>22613.707388466151</v>
      </c>
      <c r="AR44" s="451">
        <v>22807.544462350812</v>
      </c>
      <c r="AS44" s="451">
        <v>23003.31990697432</v>
      </c>
      <c r="AT44" s="451">
        <v>23201.053106044066</v>
      </c>
      <c r="AU44" s="451">
        <v>23400.763637104505</v>
      </c>
      <c r="AV44" s="451">
        <v>23602.471273475552</v>
      </c>
      <c r="AW44" s="451">
        <v>23806.19598621031</v>
      </c>
      <c r="AX44" s="451">
        <v>24011.957946072413</v>
      </c>
      <c r="AY44" s="451">
        <v>24219.777525533136</v>
      </c>
      <c r="AZ44" s="451">
        <v>24429.675300788469</v>
      </c>
      <c r="BA44" s="451">
        <v>24641.672053796352</v>
      </c>
      <c r="BB44" s="451">
        <v>24855.788774334316</v>
      </c>
      <c r="BC44" s="451">
        <v>25072.046662077661</v>
      </c>
      <c r="BD44" s="451">
        <v>25290.467128698438</v>
      </c>
      <c r="BE44" s="451">
        <v>25511.071799985421</v>
      </c>
      <c r="BF44" s="451">
        <v>25733.882517985276</v>
      </c>
      <c r="BG44" s="451">
        <v>25958.92134316513</v>
      </c>
      <c r="BH44" s="451">
        <v>26186.210556596779</v>
      </c>
      <c r="BI44" s="451">
        <v>26415.772662162748</v>
      </c>
      <c r="BJ44" s="451">
        <v>26647.630388784375</v>
      </c>
      <c r="BK44" s="451">
        <v>26881.80669267222</v>
      </c>
      <c r="BL44" s="451">
        <v>27118.324759598941</v>
      </c>
      <c r="BM44" s="451">
        <v>27357.208007194931</v>
      </c>
      <c r="BN44" s="451">
        <v>27598.480087266878</v>
      </c>
      <c r="BO44" s="451">
        <v>27842.164888139549</v>
      </c>
      <c r="BP44" s="451">
        <v>0</v>
      </c>
      <c r="BQ44" s="451">
        <v>0</v>
      </c>
      <c r="BR44" s="451">
        <v>0</v>
      </c>
      <c r="BS44" s="451">
        <v>0</v>
      </c>
      <c r="BT44" s="451">
        <v>0</v>
      </c>
      <c r="BU44" s="451">
        <v>0</v>
      </c>
    </row>
    <row r="45" spans="1:73" s="123" customFormat="1" ht="16.5" customHeight="1" outlineLevel="2">
      <c r="A45" s="132"/>
      <c r="B45" s="132"/>
      <c r="C45" s="41" t="s">
        <v>674</v>
      </c>
      <c r="D45" s="8" t="s">
        <v>6</v>
      </c>
      <c r="E45" s="41"/>
      <c r="F45" s="41"/>
      <c r="G45" s="41"/>
      <c r="H45" s="41"/>
      <c r="I45" s="90">
        <v>-1180893.3447379791</v>
      </c>
      <c r="J45" s="451">
        <v>-1846.8</v>
      </c>
      <c r="K45" s="451">
        <v>-6192.2999999999993</v>
      </c>
      <c r="L45" s="451">
        <v>-5543.55</v>
      </c>
      <c r="M45" s="451">
        <v>-4210.1000000000004</v>
      </c>
      <c r="N45" s="451">
        <v>-3178.4</v>
      </c>
      <c r="O45" s="451">
        <v>-7976.85</v>
      </c>
      <c r="P45" s="451">
        <v>-13479.050000000001</v>
      </c>
      <c r="Q45" s="451">
        <v>-11844.95</v>
      </c>
      <c r="R45" s="451">
        <v>-12635</v>
      </c>
      <c r="S45" s="451">
        <v>-13680</v>
      </c>
      <c r="T45" s="451">
        <v>-16055</v>
      </c>
      <c r="U45" s="451">
        <v>-17176</v>
      </c>
      <c r="V45" s="451">
        <v>-17834.919999999998</v>
      </c>
      <c r="W45" s="451">
        <v>-18185.538400000001</v>
      </c>
      <c r="X45" s="451">
        <v>-18504.029168000001</v>
      </c>
      <c r="Y45" s="451">
        <v>-18809.509751360001</v>
      </c>
      <c r="Z45" s="451">
        <v>-19121.099946387199</v>
      </c>
      <c r="AA45" s="451">
        <v>-19438.921945314945</v>
      </c>
      <c r="AB45" s="451">
        <v>-19763.100384221245</v>
      </c>
      <c r="AC45" s="451">
        <v>-19993.585514829978</v>
      </c>
      <c r="AD45" s="451">
        <v>-20177.590140742279</v>
      </c>
      <c r="AE45" s="451">
        <v>-20347.066042149701</v>
      </c>
      <c r="AF45" s="451">
        <v>-20518.236702571197</v>
      </c>
      <c r="AG45" s="451">
        <v>-20691.119069596909</v>
      </c>
      <c r="AH45" s="451">
        <v>-20865.730260292876</v>
      </c>
      <c r="AI45" s="451">
        <v>-21042.087562895806</v>
      </c>
      <c r="AJ45" s="451">
        <v>-21220.208438524765</v>
      </c>
      <c r="AK45" s="451">
        <v>-21400.110522910014</v>
      </c>
      <c r="AL45" s="451">
        <v>-21581.811628139119</v>
      </c>
      <c r="AM45" s="451">
        <v>-21765.329744420509</v>
      </c>
      <c r="AN45" s="451">
        <v>-21950.683041864715</v>
      </c>
      <c r="AO45" s="451">
        <v>-22137.889872283358</v>
      </c>
      <c r="AP45" s="451">
        <v>-22326.968771006192</v>
      </c>
      <c r="AQ45" s="451">
        <v>-22517.938458716257</v>
      </c>
      <c r="AR45" s="451">
        <v>-22710.817843303419</v>
      </c>
      <c r="AS45" s="451">
        <v>-22905.626021736451</v>
      </c>
      <c r="AT45" s="451">
        <v>-23102.382281953815</v>
      </c>
      <c r="AU45" s="451">
        <v>-23301.106104773353</v>
      </c>
      <c r="AV45" s="451">
        <v>-23501.817165821089</v>
      </c>
      <c r="AW45" s="451">
        <v>-23704.535337479301</v>
      </c>
      <c r="AX45" s="451">
        <v>-23909.280690854099</v>
      </c>
      <c r="AY45" s="451">
        <v>-24116.073497762634</v>
      </c>
      <c r="AZ45" s="451">
        <v>-24324.934232740259</v>
      </c>
      <c r="BA45" s="451">
        <v>-24535.883575067663</v>
      </c>
      <c r="BB45" s="451">
        <v>-24748.942410818341</v>
      </c>
      <c r="BC45" s="451">
        <v>-24964.131834926524</v>
      </c>
      <c r="BD45" s="451">
        <v>-25181.473153275791</v>
      </c>
      <c r="BE45" s="451">
        <v>-25400.98788480855</v>
      </c>
      <c r="BF45" s="451">
        <v>-25622.697763656637</v>
      </c>
      <c r="BG45" s="451">
        <v>-25846.624741293206</v>
      </c>
      <c r="BH45" s="451">
        <v>-26072.790988706132</v>
      </c>
      <c r="BI45" s="451">
        <v>-26301.218898593193</v>
      </c>
      <c r="BJ45" s="451">
        <v>-26531.931087579127</v>
      </c>
      <c r="BK45" s="451">
        <v>-26764.950398454919</v>
      </c>
      <c r="BL45" s="451">
        <v>-27000.299902439467</v>
      </c>
      <c r="BM45" s="451">
        <v>-27238.00290146386</v>
      </c>
      <c r="BN45" s="451">
        <v>-27478.0829304785</v>
      </c>
      <c r="BO45" s="451">
        <v>-27720.563759783283</v>
      </c>
      <c r="BP45" s="451">
        <v>-11112.497475168551</v>
      </c>
      <c r="BQ45" s="451">
        <v>-2784.216488813955</v>
      </c>
      <c r="BR45" s="451">
        <v>0</v>
      </c>
      <c r="BS45" s="451">
        <v>0</v>
      </c>
      <c r="BT45" s="451">
        <v>0</v>
      </c>
      <c r="BU45" s="451">
        <v>0</v>
      </c>
    </row>
    <row r="46" spans="1:73" s="123" customFormat="1" ht="16.5" customHeight="1" outlineLevel="2" thickBot="1">
      <c r="A46" s="132"/>
      <c r="B46" s="132"/>
      <c r="C46" s="24" t="s">
        <v>154</v>
      </c>
      <c r="D46" s="8" t="s">
        <v>6</v>
      </c>
      <c r="E46" s="41"/>
      <c r="F46" s="41"/>
      <c r="G46" s="41"/>
      <c r="H46" s="41"/>
      <c r="I46" s="129"/>
      <c r="J46" s="419">
        <v>1231.2</v>
      </c>
      <c r="K46" s="419">
        <v>3820.4000000000015</v>
      </c>
      <c r="L46" s="419">
        <v>2612.3500000000013</v>
      </c>
      <c r="M46" s="419">
        <v>1787.7500000000009</v>
      </c>
      <c r="N46" s="419">
        <v>1491.3500000000008</v>
      </c>
      <c r="O46" s="419">
        <v>4804</v>
      </c>
      <c r="P46" s="419">
        <v>7664.9499999999989</v>
      </c>
      <c r="Q46" s="419">
        <v>5509.9999999999964</v>
      </c>
      <c r="R46" s="419">
        <v>6364.9999999999964</v>
      </c>
      <c r="S46" s="419">
        <v>7124.9999999999964</v>
      </c>
      <c r="T46" s="419">
        <v>8359.9999999999964</v>
      </c>
      <c r="U46" s="419">
        <v>8758.9999999999964</v>
      </c>
      <c r="V46" s="419">
        <v>8979.7799999999988</v>
      </c>
      <c r="W46" s="419">
        <v>9146.4555999999975</v>
      </c>
      <c r="X46" s="419">
        <v>9297.0847119999999</v>
      </c>
      <c r="Y46" s="419">
        <v>9450.7264062399991</v>
      </c>
      <c r="Z46" s="419">
        <v>9607.4409343648003</v>
      </c>
      <c r="AA46" s="419">
        <v>9767.2897530520968</v>
      </c>
      <c r="AB46" s="419">
        <v>9930.3355481131402</v>
      </c>
      <c r="AC46" s="419">
        <v>10029.857674358271</v>
      </c>
      <c r="AD46" s="419">
        <v>10114.006251101851</v>
      </c>
      <c r="AE46" s="419">
        <v>10198.996313612872</v>
      </c>
      <c r="AF46" s="419">
        <v>10284.836276749</v>
      </c>
      <c r="AG46" s="419">
        <v>10371.534639516489</v>
      </c>
      <c r="AH46" s="419">
        <v>10459.099985911656</v>
      </c>
      <c r="AI46" s="419">
        <v>10547.540985770775</v>
      </c>
      <c r="AJ46" s="419">
        <v>10636.866395628484</v>
      </c>
      <c r="AK46" s="419">
        <v>10727.08505958477</v>
      </c>
      <c r="AL46" s="419">
        <v>10818.205910180615</v>
      </c>
      <c r="AM46" s="419">
        <v>10910.237969282422</v>
      </c>
      <c r="AN46" s="419">
        <v>11003.190348975244</v>
      </c>
      <c r="AO46" s="419">
        <v>11097.072252465001</v>
      </c>
      <c r="AP46" s="419">
        <v>11191.892974989656</v>
      </c>
      <c r="AQ46" s="419">
        <v>11287.661904739551</v>
      </c>
      <c r="AR46" s="419">
        <v>11384.38852378694</v>
      </c>
      <c r="AS46" s="419">
        <v>11482.08240902481</v>
      </c>
      <c r="AT46" s="419">
        <v>11580.753233115061</v>
      </c>
      <c r="AU46" s="419">
        <v>11680.410765446213</v>
      </c>
      <c r="AV46" s="419">
        <v>11781.064873100677</v>
      </c>
      <c r="AW46" s="419">
        <v>11882.72552183169</v>
      </c>
      <c r="AX46" s="419">
        <v>11985.402777050007</v>
      </c>
      <c r="AY46" s="419">
        <v>12089.106804820512</v>
      </c>
      <c r="AZ46" s="419">
        <v>12193.847872868722</v>
      </c>
      <c r="BA46" s="419">
        <v>12299.636351597412</v>
      </c>
      <c r="BB46" s="419">
        <v>12406.482715113383</v>
      </c>
      <c r="BC46" s="419">
        <v>12514.39754226452</v>
      </c>
      <c r="BD46" s="419">
        <v>12623.391517687163</v>
      </c>
      <c r="BE46" s="419">
        <v>12733.475432864034</v>
      </c>
      <c r="BF46" s="419">
        <v>12844.660187192676</v>
      </c>
      <c r="BG46" s="419">
        <v>12956.956789064599</v>
      </c>
      <c r="BH46" s="419">
        <v>13070.376356955247</v>
      </c>
      <c r="BI46" s="419">
        <v>13184.930120524798</v>
      </c>
      <c r="BJ46" s="419">
        <v>13300.629421730046</v>
      </c>
      <c r="BK46" s="419">
        <v>13417.48571594735</v>
      </c>
      <c r="BL46" s="419">
        <v>13535.510573106825</v>
      </c>
      <c r="BM46" s="419">
        <v>13654.715678837896</v>
      </c>
      <c r="BN46" s="419">
        <v>13775.112835626278</v>
      </c>
      <c r="BO46" s="419">
        <v>13896.713963982547</v>
      </c>
      <c r="BP46" s="419">
        <v>2784.216488813996</v>
      </c>
      <c r="BQ46" s="419">
        <v>0</v>
      </c>
      <c r="BR46" s="419">
        <v>0</v>
      </c>
      <c r="BS46" s="419">
        <v>0</v>
      </c>
      <c r="BT46" s="419">
        <v>0</v>
      </c>
      <c r="BU46" s="419">
        <v>0</v>
      </c>
    </row>
    <row r="47" spans="1:73" s="123" customFormat="1" ht="16.5" customHeight="1" outlineLevel="2" thickTop="1">
      <c r="A47" s="132"/>
      <c r="B47" s="132"/>
      <c r="C47" s="132"/>
      <c r="D47" s="132"/>
      <c r="E47" s="132"/>
      <c r="F47" s="132"/>
      <c r="G47" s="132"/>
      <c r="H47" s="132"/>
      <c r="I47" s="132"/>
      <c r="J47" s="190"/>
      <c r="K47" s="190"/>
      <c r="L47" s="190"/>
      <c r="M47" s="190"/>
      <c r="N47" s="190"/>
      <c r="O47" s="190"/>
      <c r="P47" s="190"/>
      <c r="Q47" s="190"/>
      <c r="R47" s="190"/>
      <c r="S47" s="190"/>
      <c r="T47" s="190"/>
      <c r="U47" s="190"/>
      <c r="V47" s="190"/>
      <c r="W47" s="190"/>
      <c r="X47" s="190"/>
      <c r="Y47" s="190"/>
      <c r="Z47" s="190"/>
      <c r="AA47" s="190"/>
      <c r="AB47" s="190"/>
      <c r="AC47" s="190"/>
      <c r="AD47" s="190"/>
      <c r="AE47" s="190"/>
      <c r="AF47" s="190"/>
      <c r="AG47" s="190"/>
      <c r="AH47" s="190"/>
      <c r="AI47" s="190"/>
      <c r="AJ47" s="190"/>
      <c r="AK47" s="190"/>
      <c r="AL47" s="190"/>
      <c r="AM47" s="190"/>
      <c r="AN47" s="190"/>
      <c r="AO47" s="190"/>
      <c r="AP47" s="190"/>
      <c r="AQ47" s="190"/>
      <c r="AR47" s="190"/>
      <c r="AS47" s="190"/>
      <c r="AT47" s="190"/>
      <c r="AU47" s="190"/>
      <c r="AV47" s="190"/>
      <c r="AW47" s="190"/>
      <c r="AX47" s="190"/>
      <c r="AY47" s="190"/>
      <c r="AZ47" s="190"/>
      <c r="BA47" s="190"/>
      <c r="BB47" s="190"/>
      <c r="BC47" s="190"/>
      <c r="BD47" s="190"/>
      <c r="BE47" s="190"/>
      <c r="BF47" s="190"/>
      <c r="BG47" s="190"/>
      <c r="BH47" s="190"/>
      <c r="BI47" s="190"/>
      <c r="BJ47" s="190"/>
      <c r="BK47" s="190"/>
      <c r="BL47" s="190"/>
      <c r="BM47" s="190"/>
      <c r="BN47" s="190"/>
      <c r="BO47" s="190"/>
      <c r="BP47" s="190"/>
      <c r="BQ47" s="190"/>
      <c r="BR47" s="190"/>
      <c r="BS47" s="190"/>
      <c r="BT47" s="190"/>
      <c r="BU47" s="190"/>
    </row>
    <row r="48" spans="1:73" s="123" customFormat="1" ht="24.75" customHeight="1" outlineLevel="1">
      <c r="A48" s="132"/>
      <c r="B48" s="132"/>
      <c r="C48" s="142" t="s">
        <v>369</v>
      </c>
      <c r="D48" s="297"/>
      <c r="E48" s="37"/>
      <c r="F48" s="37"/>
      <c r="G48" s="37"/>
      <c r="H48" s="37"/>
      <c r="I48" s="316"/>
      <c r="J48" s="452"/>
      <c r="K48" s="452"/>
      <c r="L48" s="452"/>
      <c r="M48" s="452"/>
      <c r="N48" s="452"/>
      <c r="O48" s="452"/>
      <c r="P48" s="452"/>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row>
    <row r="49" spans="1:73" s="123" customFormat="1" ht="16.5" customHeight="1" outlineLevel="2">
      <c r="A49" s="132"/>
      <c r="B49" s="132"/>
      <c r="C49" s="118" t="s">
        <v>290</v>
      </c>
      <c r="D49" s="8" t="s">
        <v>6</v>
      </c>
      <c r="E49" s="117"/>
      <c r="F49" s="117"/>
      <c r="G49" s="37"/>
      <c r="H49" s="66"/>
      <c r="I49" s="90">
        <v>2585402.2718584328</v>
      </c>
      <c r="J49" s="451">
        <v>18623.95</v>
      </c>
      <c r="K49" s="451">
        <v>26959.96</v>
      </c>
      <c r="L49" s="451">
        <v>15788.3202</v>
      </c>
      <c r="M49" s="451">
        <v>12699.037603999999</v>
      </c>
      <c r="N49" s="451">
        <v>11604.61935608</v>
      </c>
      <c r="O49" s="451">
        <v>32011.072743201599</v>
      </c>
      <c r="P49" s="451">
        <v>41378.90519806563</v>
      </c>
      <c r="Q49" s="451">
        <v>26235.124302026947</v>
      </c>
      <c r="R49" s="451">
        <v>35942.737788067483</v>
      </c>
      <c r="S49" s="451">
        <v>36775.753543828832</v>
      </c>
      <c r="T49" s="451">
        <v>41276.679614705412</v>
      </c>
      <c r="U49" s="451">
        <v>43700.524206999515</v>
      </c>
      <c r="V49" s="451">
        <v>42931.795691139509</v>
      </c>
      <c r="W49" s="451">
        <v>43578.242604962303</v>
      </c>
      <c r="X49" s="451">
        <v>44237.618457061551</v>
      </c>
      <c r="Y49" s="451">
        <v>44910.181826202781</v>
      </c>
      <c r="Z49" s="451">
        <v>47648.696462726832</v>
      </c>
      <c r="AA49" s="451">
        <v>46295.931391981372</v>
      </c>
      <c r="AB49" s="451">
        <v>47009.661019821004</v>
      </c>
      <c r="AC49" s="451">
        <v>47386.167425916741</v>
      </c>
      <c r="AD49" s="451">
        <v>47766.688981991392</v>
      </c>
      <c r="AE49" s="451">
        <v>48151.270841263104</v>
      </c>
      <c r="AF49" s="451">
        <v>46004.758357841325</v>
      </c>
      <c r="AG49" s="451">
        <v>44558.52149343738</v>
      </c>
      <c r="AH49" s="451">
        <v>44918.617961429743</v>
      </c>
      <c r="AI49" s="451">
        <v>45402.591509163198</v>
      </c>
      <c r="AJ49" s="451">
        <v>46474.486429736375</v>
      </c>
      <c r="AK49" s="451">
        <v>47824.847569624908</v>
      </c>
      <c r="AL49" s="451">
        <v>46398.22033642415</v>
      </c>
      <c r="AM49" s="451">
        <v>46762.908039788395</v>
      </c>
      <c r="AN49" s="451">
        <v>47131.242620186276</v>
      </c>
      <c r="AO49" s="451">
        <v>47503.260546388141</v>
      </c>
      <c r="AP49" s="451">
        <v>47878.998651852024</v>
      </c>
      <c r="AQ49" s="451">
        <v>50060.994138370545</v>
      </c>
      <c r="AR49" s="451">
        <v>48641.784579754247</v>
      </c>
      <c r="AS49" s="451">
        <v>49353.907925551786</v>
      </c>
      <c r="AT49" s="451">
        <v>49419.902504807309</v>
      </c>
      <c r="AU49" s="451">
        <v>49814.807029855379</v>
      </c>
      <c r="AV49" s="451">
        <v>52016.16060015394</v>
      </c>
      <c r="AW49" s="451">
        <v>50616.502706155472</v>
      </c>
      <c r="AX49" s="451">
        <v>51023.373233217033</v>
      </c>
      <c r="AY49" s="451">
        <v>51434.312465549207</v>
      </c>
      <c r="AZ49" s="451">
        <v>51849.361090204693</v>
      </c>
      <c r="BA49" s="451">
        <v>52268.560201106746</v>
      </c>
      <c r="BB49" s="451">
        <v>52691.951303117807</v>
      </c>
      <c r="BC49" s="451">
        <v>54922.076316148989</v>
      </c>
      <c r="BD49" s="451">
        <v>48227.168710110818</v>
      </c>
      <c r="BE49" s="451">
        <v>48616.945897211917</v>
      </c>
      <c r="BF49" s="451">
        <v>49010.620856184039</v>
      </c>
      <c r="BG49" s="451">
        <v>49408.232564745886</v>
      </c>
      <c r="BH49" s="451">
        <v>51612.320390393339</v>
      </c>
      <c r="BI49" s="451">
        <v>50215.424094297276</v>
      </c>
      <c r="BJ49" s="451">
        <v>50625.083835240242</v>
      </c>
      <c r="BK49" s="451">
        <v>51425.090173592653</v>
      </c>
      <c r="BL49" s="451">
        <v>51456.734075328568</v>
      </c>
      <c r="BM49" s="451">
        <v>51878.806916081863</v>
      </c>
      <c r="BN49" s="451">
        <v>52305.100485242685</v>
      </c>
      <c r="BO49" s="451">
        <v>52735.6569900951</v>
      </c>
      <c r="BP49" s="451">
        <v>0</v>
      </c>
      <c r="BQ49" s="451">
        <v>0</v>
      </c>
      <c r="BR49" s="451">
        <v>0</v>
      </c>
      <c r="BS49" s="451">
        <v>0</v>
      </c>
      <c r="BT49" s="451">
        <v>0</v>
      </c>
      <c r="BU49" s="451">
        <v>0</v>
      </c>
    </row>
    <row r="50" spans="1:73" s="123" customFormat="1" ht="16.5" customHeight="1" outlineLevel="2">
      <c r="A50" s="132"/>
      <c r="B50" s="132"/>
      <c r="C50" s="132"/>
      <c r="D50" s="132"/>
      <c r="E50" s="132"/>
      <c r="F50" s="132"/>
      <c r="G50" s="132"/>
      <c r="H50" s="132"/>
      <c r="I50" s="132"/>
      <c r="J50" s="364"/>
      <c r="K50" s="364"/>
      <c r="L50" s="364"/>
      <c r="M50" s="364"/>
      <c r="N50" s="364"/>
      <c r="O50" s="364"/>
      <c r="P50" s="364"/>
      <c r="Q50" s="364"/>
      <c r="R50" s="364"/>
      <c r="S50" s="364"/>
      <c r="T50" s="364"/>
      <c r="U50" s="364"/>
      <c r="V50" s="364"/>
      <c r="W50" s="364"/>
      <c r="X50" s="364"/>
      <c r="Y50" s="364"/>
      <c r="Z50" s="364"/>
      <c r="AA50" s="364"/>
      <c r="AB50" s="364"/>
      <c r="AC50" s="364"/>
      <c r="AD50" s="364"/>
      <c r="AE50" s="364"/>
      <c r="AF50" s="364"/>
      <c r="AG50" s="364"/>
      <c r="AH50" s="364"/>
      <c r="AI50" s="364"/>
      <c r="AJ50" s="364"/>
      <c r="AK50" s="364"/>
      <c r="AL50" s="364"/>
      <c r="AM50" s="364"/>
      <c r="AN50" s="364"/>
      <c r="AO50" s="364"/>
      <c r="AP50" s="364"/>
      <c r="AQ50" s="364"/>
      <c r="AR50" s="364"/>
      <c r="AS50" s="364"/>
      <c r="AT50" s="364"/>
      <c r="AU50" s="364"/>
      <c r="AV50" s="364"/>
      <c r="AW50" s="364"/>
      <c r="AX50" s="364"/>
      <c r="AY50" s="364"/>
      <c r="AZ50" s="364"/>
      <c r="BA50" s="364"/>
      <c r="BB50" s="364"/>
      <c r="BC50" s="364"/>
      <c r="BD50" s="364"/>
      <c r="BE50" s="364"/>
      <c r="BF50" s="364"/>
      <c r="BG50" s="364"/>
      <c r="BH50" s="364"/>
      <c r="BI50" s="364"/>
      <c r="BJ50" s="364"/>
      <c r="BK50" s="364"/>
      <c r="BL50" s="364"/>
      <c r="BM50" s="364"/>
      <c r="BN50" s="364"/>
      <c r="BO50" s="364"/>
      <c r="BP50" s="364"/>
      <c r="BQ50" s="364"/>
      <c r="BR50" s="364"/>
      <c r="BS50" s="364"/>
      <c r="BT50" s="364"/>
      <c r="BU50" s="364"/>
    </row>
    <row r="51" spans="1:73" s="199" customFormat="1" ht="16.5" customHeight="1" outlineLevel="2">
      <c r="A51" s="132"/>
      <c r="B51" s="132"/>
      <c r="C51" s="199" t="s">
        <v>482</v>
      </c>
      <c r="E51" s="155">
        <v>9800</v>
      </c>
      <c r="F51" s="239">
        <v>3</v>
      </c>
      <c r="G51" s="199" t="s">
        <v>481</v>
      </c>
      <c r="I51" s="90">
        <v>9800</v>
      </c>
      <c r="J51" s="453">
        <v>3266.6666666666665</v>
      </c>
      <c r="K51" s="453">
        <v>3266.6666666666665</v>
      </c>
      <c r="L51" s="453">
        <v>3266.6666666666665</v>
      </c>
      <c r="M51" s="453">
        <v>0</v>
      </c>
      <c r="N51" s="453">
        <v>0</v>
      </c>
      <c r="O51" s="453">
        <v>0</v>
      </c>
      <c r="P51" s="453">
        <v>0</v>
      </c>
      <c r="Q51" s="453">
        <v>0</v>
      </c>
      <c r="R51" s="453">
        <v>0</v>
      </c>
      <c r="S51" s="453">
        <v>0</v>
      </c>
      <c r="T51" s="453">
        <v>0</v>
      </c>
      <c r="U51" s="453">
        <v>0</v>
      </c>
      <c r="V51" s="453">
        <v>0</v>
      </c>
      <c r="W51" s="453">
        <v>0</v>
      </c>
      <c r="X51" s="453">
        <v>0</v>
      </c>
      <c r="Y51" s="453">
        <v>0</v>
      </c>
      <c r="Z51" s="453">
        <v>0</v>
      </c>
      <c r="AA51" s="453">
        <v>0</v>
      </c>
      <c r="AB51" s="453">
        <v>0</v>
      </c>
      <c r="AC51" s="453">
        <v>0</v>
      </c>
      <c r="AD51" s="453">
        <v>0</v>
      </c>
      <c r="AE51" s="453">
        <v>0</v>
      </c>
      <c r="AF51" s="453">
        <v>0</v>
      </c>
      <c r="AG51" s="453">
        <v>0</v>
      </c>
      <c r="AH51" s="453">
        <v>0</v>
      </c>
      <c r="AI51" s="453">
        <v>0</v>
      </c>
      <c r="AJ51" s="453">
        <v>0</v>
      </c>
      <c r="AK51" s="453">
        <v>0</v>
      </c>
      <c r="AL51" s="453">
        <v>0</v>
      </c>
      <c r="AM51" s="453">
        <v>0</v>
      </c>
      <c r="AN51" s="453">
        <v>0</v>
      </c>
      <c r="AO51" s="453">
        <v>0</v>
      </c>
      <c r="AP51" s="453">
        <v>0</v>
      </c>
      <c r="AQ51" s="453">
        <v>0</v>
      </c>
      <c r="AR51" s="453">
        <v>0</v>
      </c>
      <c r="AS51" s="453">
        <v>0</v>
      </c>
      <c r="AT51" s="453">
        <v>0</v>
      </c>
      <c r="AU51" s="453">
        <v>0</v>
      </c>
      <c r="AV51" s="453">
        <v>0</v>
      </c>
      <c r="AW51" s="453">
        <v>0</v>
      </c>
      <c r="AX51" s="453">
        <v>0</v>
      </c>
      <c r="AY51" s="453">
        <v>0</v>
      </c>
      <c r="AZ51" s="453">
        <v>0</v>
      </c>
      <c r="BA51" s="453">
        <v>0</v>
      </c>
      <c r="BB51" s="453">
        <v>0</v>
      </c>
      <c r="BC51" s="453">
        <v>0</v>
      </c>
      <c r="BD51" s="453">
        <v>0</v>
      </c>
      <c r="BE51" s="453">
        <v>0</v>
      </c>
      <c r="BF51" s="453">
        <v>0</v>
      </c>
      <c r="BG51" s="453">
        <v>0</v>
      </c>
      <c r="BH51" s="453">
        <v>0</v>
      </c>
      <c r="BI51" s="453">
        <v>0</v>
      </c>
      <c r="BJ51" s="453">
        <v>0</v>
      </c>
      <c r="BK51" s="453">
        <v>0</v>
      </c>
      <c r="BL51" s="453">
        <v>0</v>
      </c>
      <c r="BM51" s="453">
        <v>0</v>
      </c>
      <c r="BN51" s="453">
        <v>0</v>
      </c>
      <c r="BO51" s="453">
        <v>0</v>
      </c>
      <c r="BP51" s="453">
        <v>0</v>
      </c>
      <c r="BQ51" s="453">
        <v>0</v>
      </c>
      <c r="BR51" s="453">
        <v>0</v>
      </c>
      <c r="BS51" s="453">
        <v>0</v>
      </c>
      <c r="BT51" s="453">
        <v>0</v>
      </c>
      <c r="BU51" s="453">
        <v>0</v>
      </c>
    </row>
    <row r="52" spans="1:73" s="123" customFormat="1" ht="16.5" customHeight="1" outlineLevel="2">
      <c r="A52" s="132"/>
      <c r="B52" s="132"/>
      <c r="C52" s="24" t="s">
        <v>231</v>
      </c>
      <c r="D52" s="8" t="s">
        <v>6</v>
      </c>
      <c r="E52" s="109">
        <v>0.6</v>
      </c>
      <c r="F52" s="435">
        <v>0</v>
      </c>
      <c r="G52" s="24" t="s">
        <v>232</v>
      </c>
      <c r="H52" s="41"/>
      <c r="I52" s="90">
        <v>1551241.3631150585</v>
      </c>
      <c r="J52" s="453">
        <v>11174.37</v>
      </c>
      <c r="K52" s="453">
        <v>16175.975999999999</v>
      </c>
      <c r="L52" s="453">
        <v>9472.992119999999</v>
      </c>
      <c r="M52" s="453">
        <v>7619.4225623999992</v>
      </c>
      <c r="N52" s="453">
        <v>6962.7716136480003</v>
      </c>
      <c r="O52" s="453">
        <v>19206.643645920958</v>
      </c>
      <c r="P52" s="453">
        <v>24827.343118839377</v>
      </c>
      <c r="Q52" s="453">
        <v>15741.074581216168</v>
      </c>
      <c r="R52" s="453">
        <v>21565.642672840488</v>
      </c>
      <c r="S52" s="453">
        <v>22065.452126297299</v>
      </c>
      <c r="T52" s="453">
        <v>24766.007768823245</v>
      </c>
      <c r="U52" s="453">
        <v>26220.314524199708</v>
      </c>
      <c r="V52" s="453">
        <v>25759.077414683703</v>
      </c>
      <c r="W52" s="453">
        <v>26146.94556297738</v>
      </c>
      <c r="X52" s="453">
        <v>26542.57107423693</v>
      </c>
      <c r="Y52" s="453">
        <v>26946.109095721669</v>
      </c>
      <c r="Z52" s="453">
        <v>28589.2178776361</v>
      </c>
      <c r="AA52" s="453">
        <v>27777.558835188822</v>
      </c>
      <c r="AB52" s="453">
        <v>28205.796611892602</v>
      </c>
      <c r="AC52" s="453">
        <v>28431.700455550043</v>
      </c>
      <c r="AD52" s="453">
        <v>28660.013389194835</v>
      </c>
      <c r="AE52" s="453">
        <v>28890.762504757862</v>
      </c>
      <c r="AF52" s="453">
        <v>27602.855014704794</v>
      </c>
      <c r="AG52" s="453">
        <v>26735.112896062426</v>
      </c>
      <c r="AH52" s="453">
        <v>26951.170776857845</v>
      </c>
      <c r="AI52" s="453">
        <v>27241.554905497916</v>
      </c>
      <c r="AJ52" s="453">
        <v>27884.691857841823</v>
      </c>
      <c r="AK52" s="453">
        <v>28694.908541774945</v>
      </c>
      <c r="AL52" s="453">
        <v>27838.932201854488</v>
      </c>
      <c r="AM52" s="453">
        <v>28057.744823873036</v>
      </c>
      <c r="AN52" s="453">
        <v>28278.745572111766</v>
      </c>
      <c r="AO52" s="453">
        <v>28501.956327832882</v>
      </c>
      <c r="AP52" s="453">
        <v>28727.399191111213</v>
      </c>
      <c r="AQ52" s="453">
        <v>30036.596483022324</v>
      </c>
      <c r="AR52" s="453">
        <v>29185.070747852547</v>
      </c>
      <c r="AS52" s="453">
        <v>29612.344755331069</v>
      </c>
      <c r="AT52" s="453">
        <v>29651.941502884383</v>
      </c>
      <c r="AU52" s="453">
        <v>29888.884217913226</v>
      </c>
      <c r="AV52" s="453">
        <v>31209.696360092363</v>
      </c>
      <c r="AW52" s="453">
        <v>30369.90162369328</v>
      </c>
      <c r="AX52" s="453">
        <v>30614.023939930219</v>
      </c>
      <c r="AY52" s="453">
        <v>30860.587479329522</v>
      </c>
      <c r="AZ52" s="453">
        <v>31109.616654122816</v>
      </c>
      <c r="BA52" s="453">
        <v>31361.136120664047</v>
      </c>
      <c r="BB52" s="453">
        <v>31615.170781870682</v>
      </c>
      <c r="BC52" s="453">
        <v>32953.24578968939</v>
      </c>
      <c r="BD52" s="453">
        <v>28936.301226066491</v>
      </c>
      <c r="BE52" s="453">
        <v>29170.16753832715</v>
      </c>
      <c r="BF52" s="453">
        <v>29406.372513710423</v>
      </c>
      <c r="BG52" s="453">
        <v>29644.939538847531</v>
      </c>
      <c r="BH52" s="453">
        <v>30967.392234236002</v>
      </c>
      <c r="BI52" s="453">
        <v>30129.254456578365</v>
      </c>
      <c r="BJ52" s="453">
        <v>30375.050301144143</v>
      </c>
      <c r="BK52" s="453">
        <v>30855.054104155592</v>
      </c>
      <c r="BL52" s="453">
        <v>30874.040445197141</v>
      </c>
      <c r="BM52" s="453">
        <v>31127.284149649116</v>
      </c>
      <c r="BN52" s="453">
        <v>31383.060291145608</v>
      </c>
      <c r="BO52" s="453">
        <v>31641.394194057058</v>
      </c>
      <c r="BP52" s="453">
        <v>0</v>
      </c>
      <c r="BQ52" s="453">
        <v>0</v>
      </c>
      <c r="BR52" s="453">
        <v>0</v>
      </c>
      <c r="BS52" s="453">
        <v>0</v>
      </c>
      <c r="BT52" s="453">
        <v>0</v>
      </c>
      <c r="BU52" s="453">
        <v>0</v>
      </c>
    </row>
    <row r="53" spans="1:73" s="123" customFormat="1" ht="16.5" customHeight="1" outlineLevel="2">
      <c r="A53" s="132"/>
      <c r="B53" s="132"/>
      <c r="C53" s="24" t="s">
        <v>231</v>
      </c>
      <c r="D53" s="8" t="s">
        <v>6</v>
      </c>
      <c r="E53" s="109">
        <v>0.4</v>
      </c>
      <c r="F53" s="435">
        <v>1</v>
      </c>
      <c r="G53" s="41" t="s">
        <v>233</v>
      </c>
      <c r="H53" s="41"/>
      <c r="I53" s="90">
        <v>1034160.9087433727</v>
      </c>
      <c r="J53" s="453">
        <v>0</v>
      </c>
      <c r="K53" s="453">
        <v>7449.5800000000008</v>
      </c>
      <c r="L53" s="453">
        <v>10783.984</v>
      </c>
      <c r="M53" s="453">
        <v>6315.3280800000002</v>
      </c>
      <c r="N53" s="453">
        <v>5079.6150416</v>
      </c>
      <c r="O53" s="453">
        <v>4641.8477424319999</v>
      </c>
      <c r="P53" s="453">
        <v>12804.429097280641</v>
      </c>
      <c r="Q53" s="453">
        <v>16551.562079226253</v>
      </c>
      <c r="R53" s="453">
        <v>10494.049720810779</v>
      </c>
      <c r="S53" s="453">
        <v>14377.095115226994</v>
      </c>
      <c r="T53" s="453">
        <v>14710.301417531533</v>
      </c>
      <c r="U53" s="453">
        <v>16510.671845882167</v>
      </c>
      <c r="V53" s="453">
        <v>17480.209682799807</v>
      </c>
      <c r="W53" s="453">
        <v>17172.718276455806</v>
      </c>
      <c r="X53" s="453">
        <v>17431.297041984923</v>
      </c>
      <c r="Y53" s="453">
        <v>17695.047382824621</v>
      </c>
      <c r="Z53" s="453">
        <v>17964.072730481112</v>
      </c>
      <c r="AA53" s="453">
        <v>19059.478585090732</v>
      </c>
      <c r="AB53" s="453">
        <v>18518.37255679255</v>
      </c>
      <c r="AC53" s="453">
        <v>18803.864407928402</v>
      </c>
      <c r="AD53" s="453">
        <v>18954.466970366699</v>
      </c>
      <c r="AE53" s="453">
        <v>19106.675592796557</v>
      </c>
      <c r="AF53" s="453">
        <v>19260.508336505241</v>
      </c>
      <c r="AG53" s="453">
        <v>18401.903343136531</v>
      </c>
      <c r="AH53" s="453">
        <v>17823.408597374953</v>
      </c>
      <c r="AI53" s="453">
        <v>17967.447184571898</v>
      </c>
      <c r="AJ53" s="453">
        <v>18161.036603665281</v>
      </c>
      <c r="AK53" s="453">
        <v>18589.794571894552</v>
      </c>
      <c r="AL53" s="453">
        <v>19129.939027849963</v>
      </c>
      <c r="AM53" s="453">
        <v>18559.288134569662</v>
      </c>
      <c r="AN53" s="453">
        <v>18705.16321591536</v>
      </c>
      <c r="AO53" s="453">
        <v>18852.497048074511</v>
      </c>
      <c r="AP53" s="453">
        <v>19001.304218555259</v>
      </c>
      <c r="AQ53" s="453">
        <v>19151.59946074081</v>
      </c>
      <c r="AR53" s="453">
        <v>20024.397655348221</v>
      </c>
      <c r="AS53" s="453">
        <v>19456.713831901699</v>
      </c>
      <c r="AT53" s="453">
        <v>19741.563170220717</v>
      </c>
      <c r="AU53" s="453">
        <v>19767.961001922926</v>
      </c>
      <c r="AV53" s="453">
        <v>19925.922811942153</v>
      </c>
      <c r="AW53" s="453">
        <v>20806.464240061578</v>
      </c>
      <c r="AX53" s="453">
        <v>20246.601082462192</v>
      </c>
      <c r="AY53" s="453">
        <v>20409.349293286814</v>
      </c>
      <c r="AZ53" s="453">
        <v>20573.724986219684</v>
      </c>
      <c r="BA53" s="453">
        <v>20739.744436081877</v>
      </c>
      <c r="BB53" s="453">
        <v>20907.424080442699</v>
      </c>
      <c r="BC53" s="453">
        <v>21076.780521247125</v>
      </c>
      <c r="BD53" s="453">
        <v>21968.830526459598</v>
      </c>
      <c r="BE53" s="453">
        <v>19290.867484044327</v>
      </c>
      <c r="BF53" s="453">
        <v>19446.778358884767</v>
      </c>
      <c r="BG53" s="453">
        <v>19604.248342473617</v>
      </c>
      <c r="BH53" s="453">
        <v>19763.293025898354</v>
      </c>
      <c r="BI53" s="453">
        <v>20644.928156157337</v>
      </c>
      <c r="BJ53" s="453">
        <v>20086.169637718911</v>
      </c>
      <c r="BK53" s="453">
        <v>20250.033534096099</v>
      </c>
      <c r="BL53" s="453">
        <v>20570.036069437061</v>
      </c>
      <c r="BM53" s="453">
        <v>20582.693630131427</v>
      </c>
      <c r="BN53" s="453">
        <v>20751.522766432747</v>
      </c>
      <c r="BO53" s="453">
        <v>20922.040194097077</v>
      </c>
      <c r="BP53" s="453">
        <v>21094.262796038041</v>
      </c>
      <c r="BQ53" s="453">
        <v>0</v>
      </c>
      <c r="BR53" s="453">
        <v>0</v>
      </c>
      <c r="BS53" s="453">
        <v>0</v>
      </c>
      <c r="BT53" s="453">
        <v>0</v>
      </c>
      <c r="BU53" s="453">
        <v>0</v>
      </c>
    </row>
    <row r="54" spans="1:73" s="123" customFormat="1" ht="16.5" customHeight="1" outlineLevel="2">
      <c r="A54" s="132"/>
      <c r="B54" s="132"/>
      <c r="C54" s="24" t="s">
        <v>231</v>
      </c>
      <c r="D54" s="8" t="s">
        <v>6</v>
      </c>
      <c r="E54" s="109">
        <v>0</v>
      </c>
      <c r="F54" s="435">
        <v>2</v>
      </c>
      <c r="G54" s="41" t="s">
        <v>234</v>
      </c>
      <c r="H54" s="41"/>
      <c r="I54" s="90">
        <v>0</v>
      </c>
      <c r="J54" s="453">
        <v>0</v>
      </c>
      <c r="K54" s="453">
        <v>0</v>
      </c>
      <c r="L54" s="453">
        <v>0</v>
      </c>
      <c r="M54" s="453">
        <v>0</v>
      </c>
      <c r="N54" s="453">
        <v>0</v>
      </c>
      <c r="O54" s="453">
        <v>0</v>
      </c>
      <c r="P54" s="453">
        <v>0</v>
      </c>
      <c r="Q54" s="453">
        <v>0</v>
      </c>
      <c r="R54" s="453">
        <v>0</v>
      </c>
      <c r="S54" s="453">
        <v>0</v>
      </c>
      <c r="T54" s="453">
        <v>0</v>
      </c>
      <c r="U54" s="453">
        <v>0</v>
      </c>
      <c r="V54" s="453">
        <v>0</v>
      </c>
      <c r="W54" s="453">
        <v>0</v>
      </c>
      <c r="X54" s="453">
        <v>0</v>
      </c>
      <c r="Y54" s="453">
        <v>0</v>
      </c>
      <c r="Z54" s="453">
        <v>0</v>
      </c>
      <c r="AA54" s="453">
        <v>0</v>
      </c>
      <c r="AB54" s="453">
        <v>0</v>
      </c>
      <c r="AC54" s="453">
        <v>0</v>
      </c>
      <c r="AD54" s="453">
        <v>0</v>
      </c>
      <c r="AE54" s="453">
        <v>0</v>
      </c>
      <c r="AF54" s="453">
        <v>0</v>
      </c>
      <c r="AG54" s="453">
        <v>0</v>
      </c>
      <c r="AH54" s="453">
        <v>0</v>
      </c>
      <c r="AI54" s="453">
        <v>0</v>
      </c>
      <c r="AJ54" s="453">
        <v>0</v>
      </c>
      <c r="AK54" s="453">
        <v>0</v>
      </c>
      <c r="AL54" s="453">
        <v>0</v>
      </c>
      <c r="AM54" s="453">
        <v>0</v>
      </c>
      <c r="AN54" s="453">
        <v>0</v>
      </c>
      <c r="AO54" s="453">
        <v>0</v>
      </c>
      <c r="AP54" s="453">
        <v>0</v>
      </c>
      <c r="AQ54" s="453">
        <v>0</v>
      </c>
      <c r="AR54" s="453">
        <v>0</v>
      </c>
      <c r="AS54" s="453">
        <v>0</v>
      </c>
      <c r="AT54" s="453">
        <v>0</v>
      </c>
      <c r="AU54" s="453">
        <v>0</v>
      </c>
      <c r="AV54" s="453">
        <v>0</v>
      </c>
      <c r="AW54" s="453">
        <v>0</v>
      </c>
      <c r="AX54" s="453">
        <v>0</v>
      </c>
      <c r="AY54" s="453">
        <v>0</v>
      </c>
      <c r="AZ54" s="453">
        <v>0</v>
      </c>
      <c r="BA54" s="453">
        <v>0</v>
      </c>
      <c r="BB54" s="453">
        <v>0</v>
      </c>
      <c r="BC54" s="453">
        <v>0</v>
      </c>
      <c r="BD54" s="453">
        <v>0</v>
      </c>
      <c r="BE54" s="453">
        <v>0</v>
      </c>
      <c r="BF54" s="453">
        <v>0</v>
      </c>
      <c r="BG54" s="453">
        <v>0</v>
      </c>
      <c r="BH54" s="453">
        <v>0</v>
      </c>
      <c r="BI54" s="453">
        <v>0</v>
      </c>
      <c r="BJ54" s="453">
        <v>0</v>
      </c>
      <c r="BK54" s="453">
        <v>0</v>
      </c>
      <c r="BL54" s="453">
        <v>0</v>
      </c>
      <c r="BM54" s="453">
        <v>0</v>
      </c>
      <c r="BN54" s="453">
        <v>0</v>
      </c>
      <c r="BO54" s="453">
        <v>0</v>
      </c>
      <c r="BP54" s="453">
        <v>0</v>
      </c>
      <c r="BQ54" s="453">
        <v>0</v>
      </c>
      <c r="BR54" s="453">
        <v>0</v>
      </c>
      <c r="BS54" s="453">
        <v>0</v>
      </c>
      <c r="BT54" s="453">
        <v>0</v>
      </c>
      <c r="BU54" s="453">
        <v>0</v>
      </c>
    </row>
    <row r="55" spans="1:73" s="123" customFormat="1" ht="16.5" customHeight="1" outlineLevel="2">
      <c r="A55" s="132"/>
      <c r="B55" s="132"/>
      <c r="C55" s="24" t="s">
        <v>231</v>
      </c>
      <c r="D55" s="8" t="s">
        <v>6</v>
      </c>
      <c r="E55" s="109">
        <v>0</v>
      </c>
      <c r="F55" s="435">
        <v>3</v>
      </c>
      <c r="G55" s="41" t="s">
        <v>234</v>
      </c>
      <c r="H55" s="41"/>
      <c r="I55" s="90">
        <v>0</v>
      </c>
      <c r="J55" s="453">
        <v>0</v>
      </c>
      <c r="K55" s="453">
        <v>0</v>
      </c>
      <c r="L55" s="453">
        <v>0</v>
      </c>
      <c r="M55" s="453">
        <v>0</v>
      </c>
      <c r="N55" s="453">
        <v>0</v>
      </c>
      <c r="O55" s="453">
        <v>0</v>
      </c>
      <c r="P55" s="453">
        <v>0</v>
      </c>
      <c r="Q55" s="453">
        <v>0</v>
      </c>
      <c r="R55" s="453">
        <v>0</v>
      </c>
      <c r="S55" s="453">
        <v>0</v>
      </c>
      <c r="T55" s="453">
        <v>0</v>
      </c>
      <c r="U55" s="453">
        <v>0</v>
      </c>
      <c r="V55" s="453">
        <v>0</v>
      </c>
      <c r="W55" s="453">
        <v>0</v>
      </c>
      <c r="X55" s="453">
        <v>0</v>
      </c>
      <c r="Y55" s="453">
        <v>0</v>
      </c>
      <c r="Z55" s="453">
        <v>0</v>
      </c>
      <c r="AA55" s="453">
        <v>0</v>
      </c>
      <c r="AB55" s="453">
        <v>0</v>
      </c>
      <c r="AC55" s="453">
        <v>0</v>
      </c>
      <c r="AD55" s="453">
        <v>0</v>
      </c>
      <c r="AE55" s="453">
        <v>0</v>
      </c>
      <c r="AF55" s="453">
        <v>0</v>
      </c>
      <c r="AG55" s="453">
        <v>0</v>
      </c>
      <c r="AH55" s="453">
        <v>0</v>
      </c>
      <c r="AI55" s="453">
        <v>0</v>
      </c>
      <c r="AJ55" s="453">
        <v>0</v>
      </c>
      <c r="AK55" s="453">
        <v>0</v>
      </c>
      <c r="AL55" s="453">
        <v>0</v>
      </c>
      <c r="AM55" s="453">
        <v>0</v>
      </c>
      <c r="AN55" s="453">
        <v>0</v>
      </c>
      <c r="AO55" s="453">
        <v>0</v>
      </c>
      <c r="AP55" s="453">
        <v>0</v>
      </c>
      <c r="AQ55" s="453">
        <v>0</v>
      </c>
      <c r="AR55" s="453">
        <v>0</v>
      </c>
      <c r="AS55" s="453">
        <v>0</v>
      </c>
      <c r="AT55" s="453">
        <v>0</v>
      </c>
      <c r="AU55" s="453">
        <v>0</v>
      </c>
      <c r="AV55" s="453">
        <v>0</v>
      </c>
      <c r="AW55" s="453">
        <v>0</v>
      </c>
      <c r="AX55" s="453">
        <v>0</v>
      </c>
      <c r="AY55" s="453">
        <v>0</v>
      </c>
      <c r="AZ55" s="453">
        <v>0</v>
      </c>
      <c r="BA55" s="453">
        <v>0</v>
      </c>
      <c r="BB55" s="453">
        <v>0</v>
      </c>
      <c r="BC55" s="453">
        <v>0</v>
      </c>
      <c r="BD55" s="453">
        <v>0</v>
      </c>
      <c r="BE55" s="453">
        <v>0</v>
      </c>
      <c r="BF55" s="453">
        <v>0</v>
      </c>
      <c r="BG55" s="453">
        <v>0</v>
      </c>
      <c r="BH55" s="453">
        <v>0</v>
      </c>
      <c r="BI55" s="453">
        <v>0</v>
      </c>
      <c r="BJ55" s="453">
        <v>0</v>
      </c>
      <c r="BK55" s="453">
        <v>0</v>
      </c>
      <c r="BL55" s="453">
        <v>0</v>
      </c>
      <c r="BM55" s="453">
        <v>0</v>
      </c>
      <c r="BN55" s="453">
        <v>0</v>
      </c>
      <c r="BO55" s="453">
        <v>0</v>
      </c>
      <c r="BP55" s="453">
        <v>0</v>
      </c>
      <c r="BQ55" s="453">
        <v>0</v>
      </c>
      <c r="BR55" s="453">
        <v>0</v>
      </c>
      <c r="BS55" s="453">
        <v>0</v>
      </c>
      <c r="BT55" s="453">
        <v>0</v>
      </c>
      <c r="BU55" s="453">
        <v>0</v>
      </c>
    </row>
    <row r="56" spans="1:73" s="123" customFormat="1" ht="16.5" customHeight="1" outlineLevel="2">
      <c r="A56" s="132"/>
      <c r="B56" s="132"/>
      <c r="C56" s="127" t="s">
        <v>235</v>
      </c>
      <c r="D56" s="8" t="s">
        <v>6</v>
      </c>
      <c r="E56" s="41"/>
      <c r="F56" s="41"/>
      <c r="G56" s="41"/>
      <c r="H56" s="41"/>
      <c r="I56" s="90">
        <v>2595202.2718584314</v>
      </c>
      <c r="J56" s="456">
        <v>14441.036666666667</v>
      </c>
      <c r="K56" s="456">
        <v>26892.222666666668</v>
      </c>
      <c r="L56" s="456">
        <v>23523.642786666664</v>
      </c>
      <c r="M56" s="456">
        <v>13934.750642399998</v>
      </c>
      <c r="N56" s="456">
        <v>12042.386655247999</v>
      </c>
      <c r="O56" s="456">
        <v>23848.491388352959</v>
      </c>
      <c r="P56" s="456">
        <v>37631.772216120022</v>
      </c>
      <c r="Q56" s="456">
        <v>32292.636660442418</v>
      </c>
      <c r="R56" s="456">
        <v>32059.692393651269</v>
      </c>
      <c r="S56" s="456">
        <v>36442.547241524291</v>
      </c>
      <c r="T56" s="456">
        <v>39476.309186354774</v>
      </c>
      <c r="U56" s="456">
        <v>42730.986370081875</v>
      </c>
      <c r="V56" s="456">
        <v>43239.28709748351</v>
      </c>
      <c r="W56" s="456">
        <v>43319.663839433182</v>
      </c>
      <c r="X56" s="456">
        <v>43973.868116221856</v>
      </c>
      <c r="Y56" s="456">
        <v>44641.156478546291</v>
      </c>
      <c r="Z56" s="456">
        <v>46553.290608117211</v>
      </c>
      <c r="AA56" s="456">
        <v>46837.03742027955</v>
      </c>
      <c r="AB56" s="456">
        <v>46724.169168685155</v>
      </c>
      <c r="AC56" s="456">
        <v>47235.564863478445</v>
      </c>
      <c r="AD56" s="456">
        <v>47614.480359561538</v>
      </c>
      <c r="AE56" s="456">
        <v>47997.438097554419</v>
      </c>
      <c r="AF56" s="456">
        <v>46863.363351210035</v>
      </c>
      <c r="AG56" s="456">
        <v>45137.016239198958</v>
      </c>
      <c r="AH56" s="456">
        <v>44774.579374232795</v>
      </c>
      <c r="AI56" s="456">
        <v>45209.002090069815</v>
      </c>
      <c r="AJ56" s="456">
        <v>46045.728461507104</v>
      </c>
      <c r="AK56" s="456">
        <v>47284.7031136695</v>
      </c>
      <c r="AL56" s="456">
        <v>46968.871229704455</v>
      </c>
      <c r="AM56" s="456">
        <v>46617.032958442695</v>
      </c>
      <c r="AN56" s="456">
        <v>46983.908788027125</v>
      </c>
      <c r="AO56" s="456">
        <v>47354.453375907397</v>
      </c>
      <c r="AP56" s="456">
        <v>47728.703409666472</v>
      </c>
      <c r="AQ56" s="456">
        <v>49188.19594376313</v>
      </c>
      <c r="AR56" s="456">
        <v>49209.468403200764</v>
      </c>
      <c r="AS56" s="456">
        <v>49069.058587232765</v>
      </c>
      <c r="AT56" s="456">
        <v>49393.504673105097</v>
      </c>
      <c r="AU56" s="456">
        <v>49656.845219836148</v>
      </c>
      <c r="AV56" s="456">
        <v>51135.619172034516</v>
      </c>
      <c r="AW56" s="456">
        <v>51176.365863754858</v>
      </c>
      <c r="AX56" s="456">
        <v>50860.625022392414</v>
      </c>
      <c r="AY56" s="456">
        <v>51269.936772616333</v>
      </c>
      <c r="AZ56" s="456">
        <v>51683.3416403425</v>
      </c>
      <c r="BA56" s="456">
        <v>52100.88055674592</v>
      </c>
      <c r="BB56" s="456">
        <v>52522.594862313381</v>
      </c>
      <c r="BC56" s="456">
        <v>54030.026310936519</v>
      </c>
      <c r="BD56" s="456">
        <v>50905.131752526089</v>
      </c>
      <c r="BE56" s="456">
        <v>48461.035022371478</v>
      </c>
      <c r="BF56" s="456">
        <v>48853.150872595186</v>
      </c>
      <c r="BG56" s="456">
        <v>49249.187881321152</v>
      </c>
      <c r="BH56" s="456">
        <v>50730.685260134356</v>
      </c>
      <c r="BI56" s="456">
        <v>50774.182612735705</v>
      </c>
      <c r="BJ56" s="456">
        <v>50461.219938863054</v>
      </c>
      <c r="BK56" s="456">
        <v>51105.087638251687</v>
      </c>
      <c r="BL56" s="456">
        <v>51444.076514634202</v>
      </c>
      <c r="BM56" s="456">
        <v>51709.977779780544</v>
      </c>
      <c r="BN56" s="456">
        <v>52134.583057578355</v>
      </c>
      <c r="BO56" s="456">
        <v>52563.434388154135</v>
      </c>
      <c r="BP56" s="456">
        <v>21094.262796038041</v>
      </c>
      <c r="BQ56" s="456">
        <v>0</v>
      </c>
      <c r="BR56" s="456">
        <v>0</v>
      </c>
      <c r="BS56" s="456">
        <v>0</v>
      </c>
      <c r="BT56" s="456">
        <v>0</v>
      </c>
      <c r="BU56" s="456">
        <v>0</v>
      </c>
    </row>
    <row r="57" spans="1:73" s="123" customFormat="1" ht="16.5" customHeight="1" outlineLevel="2">
      <c r="A57" s="132"/>
      <c r="B57" s="132"/>
      <c r="C57" s="37"/>
      <c r="D57" s="297"/>
      <c r="E57" s="37"/>
      <c r="F57" s="37"/>
      <c r="G57" s="37"/>
      <c r="H57" s="37"/>
      <c r="I57" s="266">
        <v>0</v>
      </c>
      <c r="J57" s="452"/>
      <c r="K57" s="452"/>
      <c r="L57" s="452"/>
      <c r="M57" s="452"/>
      <c r="N57" s="452"/>
      <c r="O57" s="452"/>
      <c r="P57" s="452"/>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row>
    <row r="58" spans="1:73" s="123" customFormat="1" ht="16.5" customHeight="1" outlineLevel="2">
      <c r="A58" s="132"/>
      <c r="B58" s="132"/>
      <c r="C58" s="314" t="s">
        <v>236</v>
      </c>
      <c r="D58" s="450"/>
      <c r="E58" s="37"/>
      <c r="F58" s="37"/>
      <c r="G58" s="37"/>
      <c r="H58" s="37"/>
      <c r="I58" s="659"/>
      <c r="J58" s="452"/>
      <c r="K58" s="452"/>
      <c r="L58" s="452"/>
      <c r="M58" s="452"/>
      <c r="N58" s="452"/>
      <c r="O58" s="452"/>
      <c r="P58" s="452"/>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row>
    <row r="59" spans="1:73" s="123" customFormat="1" ht="16.5" customHeight="1" outlineLevel="2">
      <c r="A59" s="132"/>
      <c r="B59" s="132"/>
      <c r="C59" s="24" t="s">
        <v>145</v>
      </c>
      <c r="D59" s="8" t="s">
        <v>6</v>
      </c>
      <c r="E59" s="41"/>
      <c r="F59" s="41"/>
      <c r="G59" s="41"/>
      <c r="H59" s="41"/>
      <c r="I59" s="128"/>
      <c r="J59" s="451">
        <v>9800</v>
      </c>
      <c r="K59" s="451">
        <v>13982.913333333334</v>
      </c>
      <c r="L59" s="451">
        <v>14050.650666666668</v>
      </c>
      <c r="M59" s="451">
        <v>6315.3280800000066</v>
      </c>
      <c r="N59" s="451">
        <v>5079.6150416000055</v>
      </c>
      <c r="O59" s="451">
        <v>4641.8477424320045</v>
      </c>
      <c r="P59" s="451">
        <v>12804.429097280641</v>
      </c>
      <c r="Q59" s="451">
        <v>16551.562079226249</v>
      </c>
      <c r="R59" s="451">
        <v>10494.049720810777</v>
      </c>
      <c r="S59" s="451">
        <v>14377.095115226992</v>
      </c>
      <c r="T59" s="451">
        <v>14710.301417531533</v>
      </c>
      <c r="U59" s="451">
        <v>16510.671845882171</v>
      </c>
      <c r="V59" s="451">
        <v>17480.20968279981</v>
      </c>
      <c r="W59" s="451">
        <v>17172.718276455809</v>
      </c>
      <c r="X59" s="451">
        <v>17431.29704198493</v>
      </c>
      <c r="Y59" s="451">
        <v>17695.047382824625</v>
      </c>
      <c r="Z59" s="451">
        <v>17964.072730481115</v>
      </c>
      <c r="AA59" s="451">
        <v>19059.478585090736</v>
      </c>
      <c r="AB59" s="451">
        <v>18518.372556792558</v>
      </c>
      <c r="AC59" s="451">
        <v>18803.864407928406</v>
      </c>
      <c r="AD59" s="451">
        <v>18954.466970366702</v>
      </c>
      <c r="AE59" s="451">
        <v>19106.675592796557</v>
      </c>
      <c r="AF59" s="451">
        <v>19260.508336505241</v>
      </c>
      <c r="AG59" s="451">
        <v>18401.903343136531</v>
      </c>
      <c r="AH59" s="451">
        <v>17823.408597374953</v>
      </c>
      <c r="AI59" s="451">
        <v>17967.447184571902</v>
      </c>
      <c r="AJ59" s="451">
        <v>18161.036603665285</v>
      </c>
      <c r="AK59" s="451">
        <v>18589.794571894556</v>
      </c>
      <c r="AL59" s="451">
        <v>19129.939027849963</v>
      </c>
      <c r="AM59" s="451">
        <v>18559.288134569659</v>
      </c>
      <c r="AN59" s="451">
        <v>18705.16321591536</v>
      </c>
      <c r="AO59" s="451">
        <v>18852.497048074511</v>
      </c>
      <c r="AP59" s="451">
        <v>19001.304218555262</v>
      </c>
      <c r="AQ59" s="451">
        <v>19151.599460740821</v>
      </c>
      <c r="AR59" s="451">
        <v>20024.397655348235</v>
      </c>
      <c r="AS59" s="451">
        <v>19456.713831901725</v>
      </c>
      <c r="AT59" s="451">
        <v>19741.563170220747</v>
      </c>
      <c r="AU59" s="451">
        <v>19767.961001922959</v>
      </c>
      <c r="AV59" s="451">
        <v>19925.92281194219</v>
      </c>
      <c r="AW59" s="451">
        <v>20806.464240061621</v>
      </c>
      <c r="AX59" s="451">
        <v>20246.601082462228</v>
      </c>
      <c r="AY59" s="451">
        <v>20409.349293286839</v>
      </c>
      <c r="AZ59" s="451">
        <v>20573.724986219706</v>
      </c>
      <c r="BA59" s="451">
        <v>20739.744436081899</v>
      </c>
      <c r="BB59" s="451">
        <v>20907.424080442725</v>
      </c>
      <c r="BC59" s="451">
        <v>21076.78052124715</v>
      </c>
      <c r="BD59" s="451">
        <v>21968.830526459613</v>
      </c>
      <c r="BE59" s="451">
        <v>19290.867484044349</v>
      </c>
      <c r="BF59" s="451">
        <v>19446.778358884796</v>
      </c>
      <c r="BG59" s="451">
        <v>19604.248342473657</v>
      </c>
      <c r="BH59" s="451">
        <v>19763.293025898398</v>
      </c>
      <c r="BI59" s="451">
        <v>20644.928156157388</v>
      </c>
      <c r="BJ59" s="451">
        <v>20086.169637718951</v>
      </c>
      <c r="BK59" s="451">
        <v>20250.033534096132</v>
      </c>
      <c r="BL59" s="451">
        <v>20570.036069437105</v>
      </c>
      <c r="BM59" s="451">
        <v>20582.693630131471</v>
      </c>
      <c r="BN59" s="451">
        <v>20751.522766432783</v>
      </c>
      <c r="BO59" s="451">
        <v>20922.040194097113</v>
      </c>
      <c r="BP59" s="451">
        <v>21094.262796038085</v>
      </c>
      <c r="BQ59" s="451">
        <v>0</v>
      </c>
      <c r="BR59" s="451">
        <v>0</v>
      </c>
      <c r="BS59" s="451">
        <v>0</v>
      </c>
      <c r="BT59" s="451">
        <v>0</v>
      </c>
      <c r="BU59" s="451">
        <v>0</v>
      </c>
    </row>
    <row r="60" spans="1:73" s="123" customFormat="1" ht="16.5" customHeight="1" outlineLevel="2">
      <c r="A60" s="132"/>
      <c r="B60" s="132"/>
      <c r="C60" s="118" t="s">
        <v>130</v>
      </c>
      <c r="D60" s="8" t="s">
        <v>6</v>
      </c>
      <c r="E60" s="41"/>
      <c r="F60" s="41"/>
      <c r="G60" s="41"/>
      <c r="H60" s="41"/>
      <c r="I60" s="90">
        <v>2585402.2718584328</v>
      </c>
      <c r="J60" s="451">
        <v>18623.95</v>
      </c>
      <c r="K60" s="451">
        <v>26959.96</v>
      </c>
      <c r="L60" s="451">
        <v>15788.3202</v>
      </c>
      <c r="M60" s="451">
        <v>12699.037603999999</v>
      </c>
      <c r="N60" s="451">
        <v>11604.61935608</v>
      </c>
      <c r="O60" s="451">
        <v>32011.072743201599</v>
      </c>
      <c r="P60" s="451">
        <v>41378.90519806563</v>
      </c>
      <c r="Q60" s="451">
        <v>26235.124302026947</v>
      </c>
      <c r="R60" s="451">
        <v>35942.737788067483</v>
      </c>
      <c r="S60" s="451">
        <v>36775.753543828832</v>
      </c>
      <c r="T60" s="451">
        <v>41276.679614705412</v>
      </c>
      <c r="U60" s="451">
        <v>43700.524206999515</v>
      </c>
      <c r="V60" s="451">
        <v>42931.795691139509</v>
      </c>
      <c r="W60" s="451">
        <v>43578.242604962303</v>
      </c>
      <c r="X60" s="451">
        <v>44237.618457061551</v>
      </c>
      <c r="Y60" s="451">
        <v>44910.181826202781</v>
      </c>
      <c r="Z60" s="451">
        <v>47648.696462726832</v>
      </c>
      <c r="AA60" s="451">
        <v>46295.931391981372</v>
      </c>
      <c r="AB60" s="451">
        <v>47009.661019821004</v>
      </c>
      <c r="AC60" s="451">
        <v>47386.167425916741</v>
      </c>
      <c r="AD60" s="451">
        <v>47766.688981991392</v>
      </c>
      <c r="AE60" s="451">
        <v>48151.270841263104</v>
      </c>
      <c r="AF60" s="451">
        <v>46004.758357841325</v>
      </c>
      <c r="AG60" s="451">
        <v>44558.52149343738</v>
      </c>
      <c r="AH60" s="451">
        <v>44918.617961429743</v>
      </c>
      <c r="AI60" s="451">
        <v>45402.591509163198</v>
      </c>
      <c r="AJ60" s="451">
        <v>46474.486429736375</v>
      </c>
      <c r="AK60" s="451">
        <v>47824.847569624908</v>
      </c>
      <c r="AL60" s="451">
        <v>46398.22033642415</v>
      </c>
      <c r="AM60" s="451">
        <v>46762.908039788395</v>
      </c>
      <c r="AN60" s="451">
        <v>47131.242620186276</v>
      </c>
      <c r="AO60" s="451">
        <v>47503.260546388141</v>
      </c>
      <c r="AP60" s="451">
        <v>47878.998651852024</v>
      </c>
      <c r="AQ60" s="451">
        <v>50060.994138370545</v>
      </c>
      <c r="AR60" s="451">
        <v>48641.784579754247</v>
      </c>
      <c r="AS60" s="451">
        <v>49353.907925551786</v>
      </c>
      <c r="AT60" s="451">
        <v>49419.902504807309</v>
      </c>
      <c r="AU60" s="451">
        <v>49814.807029855379</v>
      </c>
      <c r="AV60" s="451">
        <v>52016.16060015394</v>
      </c>
      <c r="AW60" s="451">
        <v>50616.502706155472</v>
      </c>
      <c r="AX60" s="451">
        <v>51023.373233217033</v>
      </c>
      <c r="AY60" s="451">
        <v>51434.312465549207</v>
      </c>
      <c r="AZ60" s="451">
        <v>51849.361090204693</v>
      </c>
      <c r="BA60" s="451">
        <v>52268.560201106746</v>
      </c>
      <c r="BB60" s="451">
        <v>52691.951303117807</v>
      </c>
      <c r="BC60" s="451">
        <v>54922.076316148989</v>
      </c>
      <c r="BD60" s="451">
        <v>48227.168710110818</v>
      </c>
      <c r="BE60" s="451">
        <v>48616.945897211917</v>
      </c>
      <c r="BF60" s="451">
        <v>49010.620856184039</v>
      </c>
      <c r="BG60" s="451">
        <v>49408.232564745886</v>
      </c>
      <c r="BH60" s="451">
        <v>51612.320390393339</v>
      </c>
      <c r="BI60" s="451">
        <v>50215.424094297276</v>
      </c>
      <c r="BJ60" s="451">
        <v>50625.083835240242</v>
      </c>
      <c r="BK60" s="451">
        <v>51425.090173592653</v>
      </c>
      <c r="BL60" s="451">
        <v>51456.734075328568</v>
      </c>
      <c r="BM60" s="451">
        <v>51878.806916081863</v>
      </c>
      <c r="BN60" s="451">
        <v>52305.100485242685</v>
      </c>
      <c r="BO60" s="451">
        <v>52735.6569900951</v>
      </c>
      <c r="BP60" s="451">
        <v>0</v>
      </c>
      <c r="BQ60" s="451">
        <v>0</v>
      </c>
      <c r="BR60" s="451">
        <v>0</v>
      </c>
      <c r="BS60" s="451">
        <v>0</v>
      </c>
      <c r="BT60" s="451">
        <v>0</v>
      </c>
      <c r="BU60" s="451">
        <v>0</v>
      </c>
    </row>
    <row r="61" spans="1:73" s="123" customFormat="1" ht="16.5" customHeight="1" outlineLevel="2">
      <c r="A61" s="132"/>
      <c r="B61" s="132"/>
      <c r="C61" s="24" t="s">
        <v>195</v>
      </c>
      <c r="D61" s="8" t="s">
        <v>6</v>
      </c>
      <c r="E61" s="41"/>
      <c r="F61" s="41"/>
      <c r="G61" s="41"/>
      <c r="H61" s="41"/>
      <c r="I61" s="90">
        <v>-2595202.2718584314</v>
      </c>
      <c r="J61" s="451">
        <v>-14441.036666666667</v>
      </c>
      <c r="K61" s="451">
        <v>-26892.222666666668</v>
      </c>
      <c r="L61" s="451">
        <v>-23523.642786666664</v>
      </c>
      <c r="M61" s="451">
        <v>-13934.750642399998</v>
      </c>
      <c r="N61" s="451">
        <v>-12042.386655247999</v>
      </c>
      <c r="O61" s="451">
        <v>-23848.491388352959</v>
      </c>
      <c r="P61" s="451">
        <v>-37631.772216120022</v>
      </c>
      <c r="Q61" s="451">
        <v>-32292.636660442418</v>
      </c>
      <c r="R61" s="451">
        <v>-32059.692393651269</v>
      </c>
      <c r="S61" s="451">
        <v>-36442.547241524291</v>
      </c>
      <c r="T61" s="451">
        <v>-39476.309186354774</v>
      </c>
      <c r="U61" s="451">
        <v>-42730.986370081875</v>
      </c>
      <c r="V61" s="451">
        <v>-43239.28709748351</v>
      </c>
      <c r="W61" s="451">
        <v>-43319.663839433182</v>
      </c>
      <c r="X61" s="451">
        <v>-43973.868116221856</v>
      </c>
      <c r="Y61" s="451">
        <v>-44641.156478546291</v>
      </c>
      <c r="Z61" s="451">
        <v>-46553.290608117211</v>
      </c>
      <c r="AA61" s="451">
        <v>-46837.03742027955</v>
      </c>
      <c r="AB61" s="451">
        <v>-46724.169168685155</v>
      </c>
      <c r="AC61" s="451">
        <v>-47235.564863478445</v>
      </c>
      <c r="AD61" s="451">
        <v>-47614.480359561538</v>
      </c>
      <c r="AE61" s="451">
        <v>-47997.438097554419</v>
      </c>
      <c r="AF61" s="451">
        <v>-46863.363351210035</v>
      </c>
      <c r="AG61" s="451">
        <v>-45137.016239198958</v>
      </c>
      <c r="AH61" s="451">
        <v>-44774.579374232795</v>
      </c>
      <c r="AI61" s="451">
        <v>-45209.002090069815</v>
      </c>
      <c r="AJ61" s="451">
        <v>-46045.728461507104</v>
      </c>
      <c r="AK61" s="451">
        <v>-47284.7031136695</v>
      </c>
      <c r="AL61" s="451">
        <v>-46968.871229704455</v>
      </c>
      <c r="AM61" s="451">
        <v>-46617.032958442695</v>
      </c>
      <c r="AN61" s="451">
        <v>-46983.908788027125</v>
      </c>
      <c r="AO61" s="451">
        <v>-47354.453375907397</v>
      </c>
      <c r="AP61" s="451">
        <v>-47728.703409666472</v>
      </c>
      <c r="AQ61" s="451">
        <v>-49188.19594376313</v>
      </c>
      <c r="AR61" s="451">
        <v>-49209.468403200764</v>
      </c>
      <c r="AS61" s="451">
        <v>-49069.058587232765</v>
      </c>
      <c r="AT61" s="451">
        <v>-49393.504673105097</v>
      </c>
      <c r="AU61" s="451">
        <v>-49656.845219836148</v>
      </c>
      <c r="AV61" s="451">
        <v>-51135.619172034516</v>
      </c>
      <c r="AW61" s="451">
        <v>-51176.365863754858</v>
      </c>
      <c r="AX61" s="451">
        <v>-50860.625022392414</v>
      </c>
      <c r="AY61" s="451">
        <v>-51269.936772616333</v>
      </c>
      <c r="AZ61" s="451">
        <v>-51683.3416403425</v>
      </c>
      <c r="BA61" s="451">
        <v>-52100.88055674592</v>
      </c>
      <c r="BB61" s="451">
        <v>-52522.594862313381</v>
      </c>
      <c r="BC61" s="451">
        <v>-54030.026310936519</v>
      </c>
      <c r="BD61" s="451">
        <v>-50905.131752526089</v>
      </c>
      <c r="BE61" s="451">
        <v>-48461.035022371478</v>
      </c>
      <c r="BF61" s="451">
        <v>-48853.150872595186</v>
      </c>
      <c r="BG61" s="451">
        <v>-49249.187881321152</v>
      </c>
      <c r="BH61" s="451">
        <v>-50730.685260134356</v>
      </c>
      <c r="BI61" s="451">
        <v>-50774.182612735705</v>
      </c>
      <c r="BJ61" s="451">
        <v>-50461.219938863054</v>
      </c>
      <c r="BK61" s="451">
        <v>-51105.087638251687</v>
      </c>
      <c r="BL61" s="451">
        <v>-51444.076514634202</v>
      </c>
      <c r="BM61" s="451">
        <v>-51709.977779780544</v>
      </c>
      <c r="BN61" s="451">
        <v>-52134.583057578355</v>
      </c>
      <c r="BO61" s="451">
        <v>-52563.434388154135</v>
      </c>
      <c r="BP61" s="451">
        <v>-21094.262796038041</v>
      </c>
      <c r="BQ61" s="451">
        <v>0</v>
      </c>
      <c r="BR61" s="451">
        <v>0</v>
      </c>
      <c r="BS61" s="451">
        <v>0</v>
      </c>
      <c r="BT61" s="451">
        <v>0</v>
      </c>
      <c r="BU61" s="451">
        <v>0</v>
      </c>
    </row>
    <row r="62" spans="1:73" s="123" customFormat="1" ht="16.5" customHeight="1" outlineLevel="2" thickBot="1">
      <c r="A62" s="132"/>
      <c r="B62" s="132"/>
      <c r="C62" s="24" t="s">
        <v>154</v>
      </c>
      <c r="D62" s="8" t="s">
        <v>6</v>
      </c>
      <c r="E62" s="41"/>
      <c r="F62" s="41"/>
      <c r="G62" s="41"/>
      <c r="H62" s="41"/>
      <c r="I62" s="155">
        <v>9800</v>
      </c>
      <c r="J62" s="419">
        <v>13982.913333333334</v>
      </c>
      <c r="K62" s="419">
        <v>14050.650666666668</v>
      </c>
      <c r="L62" s="419">
        <v>6315.3280800000066</v>
      </c>
      <c r="M62" s="419">
        <v>5079.6150416000055</v>
      </c>
      <c r="N62" s="419">
        <v>4641.8477424320045</v>
      </c>
      <c r="O62" s="419">
        <v>12804.429097280641</v>
      </c>
      <c r="P62" s="419">
        <v>16551.562079226249</v>
      </c>
      <c r="Q62" s="419">
        <v>10494.049720810777</v>
      </c>
      <c r="R62" s="419">
        <v>14377.095115226992</v>
      </c>
      <c r="S62" s="419">
        <v>14710.301417531533</v>
      </c>
      <c r="T62" s="419">
        <v>16510.671845882171</v>
      </c>
      <c r="U62" s="419">
        <v>17480.20968279981</v>
      </c>
      <c r="V62" s="419">
        <v>17172.718276455809</v>
      </c>
      <c r="W62" s="419">
        <v>17431.29704198493</v>
      </c>
      <c r="X62" s="419">
        <v>17695.047382824625</v>
      </c>
      <c r="Y62" s="419">
        <v>17964.072730481115</v>
      </c>
      <c r="Z62" s="419">
        <v>19059.478585090736</v>
      </c>
      <c r="AA62" s="419">
        <v>18518.372556792558</v>
      </c>
      <c r="AB62" s="419">
        <v>18803.864407928406</v>
      </c>
      <c r="AC62" s="419">
        <v>18954.466970366702</v>
      </c>
      <c r="AD62" s="419">
        <v>19106.675592796557</v>
      </c>
      <c r="AE62" s="419">
        <v>19260.508336505241</v>
      </c>
      <c r="AF62" s="419">
        <v>18401.903343136531</v>
      </c>
      <c r="AG62" s="419">
        <v>17823.408597374953</v>
      </c>
      <c r="AH62" s="419">
        <v>17967.447184571902</v>
      </c>
      <c r="AI62" s="419">
        <v>18161.036603665285</v>
      </c>
      <c r="AJ62" s="419">
        <v>18589.794571894556</v>
      </c>
      <c r="AK62" s="419">
        <v>19129.939027849963</v>
      </c>
      <c r="AL62" s="419">
        <v>18559.288134569659</v>
      </c>
      <c r="AM62" s="419">
        <v>18705.16321591536</v>
      </c>
      <c r="AN62" s="419">
        <v>18852.497048074511</v>
      </c>
      <c r="AO62" s="419">
        <v>19001.304218555262</v>
      </c>
      <c r="AP62" s="419">
        <v>19151.599460740821</v>
      </c>
      <c r="AQ62" s="419">
        <v>20024.397655348235</v>
      </c>
      <c r="AR62" s="419">
        <v>19456.713831901725</v>
      </c>
      <c r="AS62" s="419">
        <v>19741.563170220747</v>
      </c>
      <c r="AT62" s="419">
        <v>19767.961001922959</v>
      </c>
      <c r="AU62" s="419">
        <v>19925.92281194219</v>
      </c>
      <c r="AV62" s="419">
        <v>20806.464240061621</v>
      </c>
      <c r="AW62" s="419">
        <v>20246.601082462228</v>
      </c>
      <c r="AX62" s="419">
        <v>20409.349293286839</v>
      </c>
      <c r="AY62" s="419">
        <v>20573.724986219706</v>
      </c>
      <c r="AZ62" s="419">
        <v>20739.744436081899</v>
      </c>
      <c r="BA62" s="419">
        <v>20907.424080442725</v>
      </c>
      <c r="BB62" s="419">
        <v>21076.78052124715</v>
      </c>
      <c r="BC62" s="419">
        <v>21968.830526459613</v>
      </c>
      <c r="BD62" s="419">
        <v>19290.867484044349</v>
      </c>
      <c r="BE62" s="419">
        <v>19446.778358884796</v>
      </c>
      <c r="BF62" s="419">
        <v>19604.248342473657</v>
      </c>
      <c r="BG62" s="419">
        <v>19763.293025898398</v>
      </c>
      <c r="BH62" s="419">
        <v>20644.928156157388</v>
      </c>
      <c r="BI62" s="419">
        <v>20086.169637718951</v>
      </c>
      <c r="BJ62" s="419">
        <v>20250.033534096132</v>
      </c>
      <c r="BK62" s="419">
        <v>20570.036069437105</v>
      </c>
      <c r="BL62" s="419">
        <v>20582.693630131471</v>
      </c>
      <c r="BM62" s="419">
        <v>20751.522766432783</v>
      </c>
      <c r="BN62" s="419">
        <v>20922.040194097113</v>
      </c>
      <c r="BO62" s="419">
        <v>21094.262796038085</v>
      </c>
      <c r="BP62" s="419">
        <v>0</v>
      </c>
      <c r="BQ62" s="419">
        <v>0</v>
      </c>
      <c r="BR62" s="419">
        <v>0</v>
      </c>
      <c r="BS62" s="419">
        <v>0</v>
      </c>
      <c r="BT62" s="419">
        <v>0</v>
      </c>
      <c r="BU62" s="419">
        <v>0</v>
      </c>
    </row>
    <row r="63" spans="1:73" s="123" customFormat="1" ht="16.5" customHeight="1" outlineLevel="2" thickTop="1">
      <c r="A63" s="132"/>
      <c r="B63" s="132"/>
      <c r="C63" s="37"/>
      <c r="D63" s="297"/>
      <c r="E63" s="37"/>
      <c r="F63" s="37"/>
      <c r="G63" s="37"/>
      <c r="H63" s="37"/>
      <c r="I63" s="316"/>
      <c r="J63" s="452"/>
      <c r="K63" s="452"/>
      <c r="L63" s="452"/>
      <c r="M63" s="452"/>
      <c r="N63" s="452"/>
      <c r="O63" s="452"/>
      <c r="P63" s="452"/>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row>
    <row r="64" spans="1:73" s="123" customFormat="1" ht="24.75" customHeight="1" outlineLevel="1">
      <c r="A64" s="132"/>
      <c r="B64" s="132"/>
      <c r="C64" s="142" t="s">
        <v>370</v>
      </c>
      <c r="D64" s="297"/>
      <c r="E64" s="37"/>
      <c r="F64" s="37"/>
      <c r="G64" s="37"/>
      <c r="H64" s="37"/>
      <c r="I64" s="316"/>
      <c r="J64" s="452"/>
      <c r="K64" s="452"/>
      <c r="L64" s="452"/>
      <c r="M64" s="452"/>
      <c r="N64" s="452"/>
      <c r="O64" s="452"/>
      <c r="P64" s="452"/>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row>
    <row r="65" spans="1:73" s="123" customFormat="1" ht="16.5" customHeight="1" outlineLevel="2">
      <c r="A65" s="132"/>
      <c r="B65" s="132"/>
      <c r="C65" s="41" t="s">
        <v>373</v>
      </c>
      <c r="D65" s="8"/>
      <c r="E65" s="41"/>
      <c r="F65" s="41"/>
      <c r="G65" s="37"/>
      <c r="H65" s="66"/>
      <c r="I65" s="90">
        <v>486955.19575485482</v>
      </c>
      <c r="J65" s="451">
        <v>3212.939425</v>
      </c>
      <c r="K65" s="451">
        <v>4918.9035400000002</v>
      </c>
      <c r="L65" s="451">
        <v>2834.5857123000001</v>
      </c>
      <c r="M65" s="451">
        <v>2275.816573046</v>
      </c>
      <c r="N65" s="451">
        <v>2067.3475260069199</v>
      </c>
      <c r="O65" s="451">
        <v>7153.787248027058</v>
      </c>
      <c r="P65" s="451">
        <v>8480.0456894876006</v>
      </c>
      <c r="Q65" s="451">
        <v>4858.7000747773518</v>
      </c>
      <c r="R65" s="451">
        <v>7235.8796527728991</v>
      </c>
      <c r="S65" s="451">
        <v>7002.7616973283566</v>
      </c>
      <c r="T65" s="451">
        <v>8142.3412577749241</v>
      </c>
      <c r="U65" s="451">
        <v>8166.142159430422</v>
      </c>
      <c r="V65" s="451">
        <v>8100.1895041190301</v>
      </c>
      <c r="W65" s="451">
        <v>8194.7536207014127</v>
      </c>
      <c r="X65" s="451">
        <v>8320.2790196154419</v>
      </c>
      <c r="Y65" s="451">
        <v>8448.3149265077482</v>
      </c>
      <c r="Z65" s="451">
        <v>8910.3903015379037</v>
      </c>
      <c r="AA65" s="451">
        <v>8712.1201090686627</v>
      </c>
      <c r="AB65" s="451">
        <v>8847.9928377500364</v>
      </c>
      <c r="AC65" s="451">
        <v>8894.7542170189845</v>
      </c>
      <c r="AD65" s="451">
        <v>8966.5767551023746</v>
      </c>
      <c r="AE65" s="451">
        <v>9039.1587152198626</v>
      </c>
      <c r="AF65" s="451">
        <v>8579.4491988965601</v>
      </c>
      <c r="AG65" s="451">
        <v>8355.5219775363748</v>
      </c>
      <c r="AH65" s="451">
        <v>8423.4139896806046</v>
      </c>
      <c r="AI65" s="451">
        <v>8511.4095145286537</v>
      </c>
      <c r="AJ65" s="451">
        <v>8694.4526790592099</v>
      </c>
      <c r="AK65" s="451">
        <v>8922.5674593577769</v>
      </c>
      <c r="AL65" s="451">
        <v>8702.2989319644876</v>
      </c>
      <c r="AM65" s="451">
        <v>8771.4290845341329</v>
      </c>
      <c r="AN65" s="451">
        <v>8841.2505386294742</v>
      </c>
      <c r="AO65" s="451">
        <v>8911.7702072657703</v>
      </c>
      <c r="AP65" s="451">
        <v>8982.9950725884264</v>
      </c>
      <c r="AQ65" s="451">
        <v>9346.0359365643108</v>
      </c>
      <c r="AR65" s="451">
        <v>9127.5886716799523</v>
      </c>
      <c r="AS65" s="451">
        <v>9253.4592216467518</v>
      </c>
      <c r="AT65" s="451">
        <v>9275.0886021132228</v>
      </c>
      <c r="AU65" s="451">
        <v>9349.9466513843545</v>
      </c>
      <c r="AV65" s="451">
        <v>9716.6570311481955</v>
      </c>
      <c r="AW65" s="451">
        <v>9501.9159772096791</v>
      </c>
      <c r="AX65" s="451">
        <v>9579.0423002317766</v>
      </c>
      <c r="AY65" s="451">
        <v>9656.939886484095</v>
      </c>
      <c r="AZ65" s="451">
        <v>9735.6164485989357</v>
      </c>
      <c r="BA65" s="451">
        <v>9815.0797763349256</v>
      </c>
      <c r="BB65" s="451">
        <v>9895.3377373482745</v>
      </c>
      <c r="BC65" s="451">
        <v>10267.502027971756</v>
      </c>
      <c r="BD65" s="451">
        <v>9046.6507388535392</v>
      </c>
      <c r="BE65" s="451">
        <v>9120.516409492071</v>
      </c>
      <c r="BF65" s="451">
        <v>9195.1207368369942</v>
      </c>
      <c r="BG65" s="451">
        <v>9270.4711074553634</v>
      </c>
      <c r="BH65" s="451">
        <v>9637.6787317799171</v>
      </c>
      <c r="BI65" s="451">
        <v>9423.4398948477155</v>
      </c>
      <c r="BJ65" s="451">
        <v>9501.0734570461937</v>
      </c>
      <c r="BK65" s="451">
        <v>9641.8627298666561</v>
      </c>
      <c r="BL65" s="451">
        <v>9658.6773516653211</v>
      </c>
      <c r="BM65" s="451">
        <v>9738.6632884319788</v>
      </c>
      <c r="BN65" s="451">
        <v>9819.4490845662949</v>
      </c>
      <c r="BO65" s="451">
        <v>9901.0427386619558</v>
      </c>
      <c r="BP65" s="451">
        <v>0</v>
      </c>
      <c r="BQ65" s="451">
        <v>0</v>
      </c>
      <c r="BR65" s="451">
        <v>0</v>
      </c>
      <c r="BS65" s="451">
        <v>0</v>
      </c>
      <c r="BT65" s="451">
        <v>0</v>
      </c>
      <c r="BU65" s="451">
        <v>0</v>
      </c>
    </row>
    <row r="66" spans="1:73" s="123" customFormat="1" ht="16.5" customHeight="1" outlineLevel="2">
      <c r="A66" s="132"/>
      <c r="B66" s="132"/>
      <c r="C66" s="41" t="s">
        <v>303</v>
      </c>
      <c r="D66" s="8" t="s">
        <v>6</v>
      </c>
      <c r="E66" s="109">
        <v>0.6</v>
      </c>
      <c r="F66" s="435">
        <v>0</v>
      </c>
      <c r="G66" s="24" t="s">
        <v>226</v>
      </c>
      <c r="H66" s="41"/>
      <c r="I66" s="90">
        <v>292173.11745291279</v>
      </c>
      <c r="J66" s="453">
        <v>1927.763655</v>
      </c>
      <c r="K66" s="453">
        <v>2951.3421240000002</v>
      </c>
      <c r="L66" s="453">
        <v>1700.75142738</v>
      </c>
      <c r="M66" s="453">
        <v>1365.4899438276</v>
      </c>
      <c r="N66" s="453">
        <v>1240.4085156041519</v>
      </c>
      <c r="O66" s="453">
        <v>4292.2723488162346</v>
      </c>
      <c r="P66" s="453">
        <v>5088.02741369256</v>
      </c>
      <c r="Q66" s="453">
        <v>2915.2200448664112</v>
      </c>
      <c r="R66" s="453">
        <v>4341.5277916637397</v>
      </c>
      <c r="S66" s="453">
        <v>4201.6570183970134</v>
      </c>
      <c r="T66" s="453">
        <v>4885.4047546649545</v>
      </c>
      <c r="U66" s="453">
        <v>4899.6852956582534</v>
      </c>
      <c r="V66" s="453">
        <v>4860.113702471418</v>
      </c>
      <c r="W66" s="453">
        <v>4916.8521724208476</v>
      </c>
      <c r="X66" s="453">
        <v>4992.1674117692646</v>
      </c>
      <c r="Y66" s="453">
        <v>5068.9889559046487</v>
      </c>
      <c r="Z66" s="453">
        <v>5346.2341809227419</v>
      </c>
      <c r="AA66" s="453">
        <v>5227.2720654411978</v>
      </c>
      <c r="AB66" s="453">
        <v>5308.7957026500217</v>
      </c>
      <c r="AC66" s="453">
        <v>5336.8525302113903</v>
      </c>
      <c r="AD66" s="453">
        <v>5379.9460530614242</v>
      </c>
      <c r="AE66" s="453">
        <v>5423.4952291319178</v>
      </c>
      <c r="AF66" s="453">
        <v>5147.6695193379355</v>
      </c>
      <c r="AG66" s="453">
        <v>5013.3131865218247</v>
      </c>
      <c r="AH66" s="453">
        <v>5054.0483938083626</v>
      </c>
      <c r="AI66" s="453">
        <v>5106.8457087171919</v>
      </c>
      <c r="AJ66" s="453">
        <v>5216.6716074355254</v>
      </c>
      <c r="AK66" s="453">
        <v>5353.5404756146663</v>
      </c>
      <c r="AL66" s="453">
        <v>5221.3793591786925</v>
      </c>
      <c r="AM66" s="453">
        <v>5262.8574507204794</v>
      </c>
      <c r="AN66" s="453">
        <v>5304.7503231776845</v>
      </c>
      <c r="AO66" s="453">
        <v>5347.0621243594624</v>
      </c>
      <c r="AP66" s="453">
        <v>5389.797043553056</v>
      </c>
      <c r="AQ66" s="453">
        <v>5607.6215619385866</v>
      </c>
      <c r="AR66" s="453">
        <v>5476.5532030079712</v>
      </c>
      <c r="AS66" s="453">
        <v>5552.0755329880512</v>
      </c>
      <c r="AT66" s="453">
        <v>5565.0531612679333</v>
      </c>
      <c r="AU66" s="453">
        <v>5609.9679908306125</v>
      </c>
      <c r="AV66" s="453">
        <v>5829.9942186889175</v>
      </c>
      <c r="AW66" s="453">
        <v>5701.1495863258069</v>
      </c>
      <c r="AX66" s="453">
        <v>5747.425380139066</v>
      </c>
      <c r="AY66" s="453">
        <v>5794.1639318904572</v>
      </c>
      <c r="AZ66" s="453">
        <v>5841.3698691593609</v>
      </c>
      <c r="BA66" s="453">
        <v>5889.0478658009552</v>
      </c>
      <c r="BB66" s="453">
        <v>5937.2026424089645</v>
      </c>
      <c r="BC66" s="453">
        <v>6160.5012167830528</v>
      </c>
      <c r="BD66" s="453">
        <v>5427.9904433121237</v>
      </c>
      <c r="BE66" s="453">
        <v>5472.3098456952421</v>
      </c>
      <c r="BF66" s="453">
        <v>5517.072442102196</v>
      </c>
      <c r="BG66" s="453">
        <v>5562.2826644732177</v>
      </c>
      <c r="BH66" s="453">
        <v>5782.6072390679501</v>
      </c>
      <c r="BI66" s="453">
        <v>5654.0639369086293</v>
      </c>
      <c r="BJ66" s="453">
        <v>5700.6440742277164</v>
      </c>
      <c r="BK66" s="453">
        <v>5785.1176379199933</v>
      </c>
      <c r="BL66" s="453">
        <v>5795.2064109991925</v>
      </c>
      <c r="BM66" s="453">
        <v>5843.1979730591875</v>
      </c>
      <c r="BN66" s="453">
        <v>5891.6694507397769</v>
      </c>
      <c r="BO66" s="453">
        <v>5940.6256431971733</v>
      </c>
      <c r="BP66" s="453">
        <v>0</v>
      </c>
      <c r="BQ66" s="453">
        <v>0</v>
      </c>
      <c r="BR66" s="453">
        <v>0</v>
      </c>
      <c r="BS66" s="453">
        <v>0</v>
      </c>
      <c r="BT66" s="453">
        <v>0</v>
      </c>
      <c r="BU66" s="453">
        <v>0</v>
      </c>
    </row>
    <row r="67" spans="1:73" s="123" customFormat="1" ht="16.5" customHeight="1" outlineLevel="2">
      <c r="A67" s="132"/>
      <c r="B67" s="132"/>
      <c r="C67" s="41" t="s">
        <v>303</v>
      </c>
      <c r="D67" s="8" t="s">
        <v>6</v>
      </c>
      <c r="E67" s="109">
        <v>0.4</v>
      </c>
      <c r="F67" s="435">
        <v>1</v>
      </c>
      <c r="G67" s="41" t="s">
        <v>227</v>
      </c>
      <c r="H67" s="41"/>
      <c r="I67" s="90">
        <v>194782.07830194183</v>
      </c>
      <c r="J67" s="453">
        <v>0</v>
      </c>
      <c r="K67" s="453">
        <v>1285.1757700000001</v>
      </c>
      <c r="L67" s="453">
        <v>1967.5614160000002</v>
      </c>
      <c r="M67" s="453">
        <v>1133.8342849200001</v>
      </c>
      <c r="N67" s="453">
        <v>910.32662921840006</v>
      </c>
      <c r="O67" s="453">
        <v>826.93901040276796</v>
      </c>
      <c r="P67" s="453">
        <v>2861.5148992108234</v>
      </c>
      <c r="Q67" s="453">
        <v>3392.0182757950406</v>
      </c>
      <c r="R67" s="453">
        <v>1943.4800299109409</v>
      </c>
      <c r="S67" s="453">
        <v>2894.3518611091599</v>
      </c>
      <c r="T67" s="453">
        <v>2801.1046789313427</v>
      </c>
      <c r="U67" s="453">
        <v>3256.9365031099696</v>
      </c>
      <c r="V67" s="453">
        <v>3266.4568637721691</v>
      </c>
      <c r="W67" s="453">
        <v>3240.075801647612</v>
      </c>
      <c r="X67" s="453">
        <v>3277.9014482805651</v>
      </c>
      <c r="Y67" s="453">
        <v>3328.1116078461769</v>
      </c>
      <c r="Z67" s="453">
        <v>3379.3259706030994</v>
      </c>
      <c r="AA67" s="453">
        <v>3564.1561206151619</v>
      </c>
      <c r="AB67" s="453">
        <v>3484.8480436274654</v>
      </c>
      <c r="AC67" s="453">
        <v>3539.1971351000147</v>
      </c>
      <c r="AD67" s="453">
        <v>3557.9016868075942</v>
      </c>
      <c r="AE67" s="453">
        <v>3586.6307020409499</v>
      </c>
      <c r="AF67" s="453">
        <v>3615.6634860879453</v>
      </c>
      <c r="AG67" s="453">
        <v>3431.7796795586241</v>
      </c>
      <c r="AH67" s="453">
        <v>3342.2087910145501</v>
      </c>
      <c r="AI67" s="453">
        <v>3369.365595872242</v>
      </c>
      <c r="AJ67" s="453">
        <v>3404.5638058114619</v>
      </c>
      <c r="AK67" s="453">
        <v>3477.7810716236841</v>
      </c>
      <c r="AL67" s="453">
        <v>3569.026983743111</v>
      </c>
      <c r="AM67" s="453">
        <v>3480.919572785795</v>
      </c>
      <c r="AN67" s="453">
        <v>3508.5716338136535</v>
      </c>
      <c r="AO67" s="453">
        <v>3536.5002154517897</v>
      </c>
      <c r="AP67" s="453">
        <v>3564.7080829063084</v>
      </c>
      <c r="AQ67" s="453">
        <v>3593.1980290353708</v>
      </c>
      <c r="AR67" s="453">
        <v>3738.4143746257246</v>
      </c>
      <c r="AS67" s="453">
        <v>3651.0354686719811</v>
      </c>
      <c r="AT67" s="453">
        <v>3701.383688658701</v>
      </c>
      <c r="AU67" s="453">
        <v>3710.0354408452895</v>
      </c>
      <c r="AV67" s="453">
        <v>3739.978660553742</v>
      </c>
      <c r="AW67" s="453">
        <v>3886.6628124592785</v>
      </c>
      <c r="AX67" s="453">
        <v>3800.7663908838717</v>
      </c>
      <c r="AY67" s="453">
        <v>3831.6169200927106</v>
      </c>
      <c r="AZ67" s="453">
        <v>3862.7759545936383</v>
      </c>
      <c r="BA67" s="453">
        <v>3894.2465794395744</v>
      </c>
      <c r="BB67" s="453">
        <v>3926.0319105339704</v>
      </c>
      <c r="BC67" s="453">
        <v>3958.13509493931</v>
      </c>
      <c r="BD67" s="453">
        <v>4107.0008111887028</v>
      </c>
      <c r="BE67" s="453">
        <v>3618.660295541416</v>
      </c>
      <c r="BF67" s="453">
        <v>3648.2065637968285</v>
      </c>
      <c r="BG67" s="453">
        <v>3678.0482947347978</v>
      </c>
      <c r="BH67" s="453">
        <v>3708.1884429821457</v>
      </c>
      <c r="BI67" s="453">
        <v>3855.071492711967</v>
      </c>
      <c r="BJ67" s="453">
        <v>3769.3759579390862</v>
      </c>
      <c r="BK67" s="453">
        <v>3800.4293828184777</v>
      </c>
      <c r="BL67" s="453">
        <v>3856.7450919466628</v>
      </c>
      <c r="BM67" s="453">
        <v>3863.4709406661286</v>
      </c>
      <c r="BN67" s="453">
        <v>3895.4653153727918</v>
      </c>
      <c r="BO67" s="453">
        <v>3927.779633826518</v>
      </c>
      <c r="BP67" s="453">
        <v>3960.4170954647825</v>
      </c>
      <c r="BQ67" s="453">
        <v>0</v>
      </c>
      <c r="BR67" s="453">
        <v>0</v>
      </c>
      <c r="BS67" s="453">
        <v>0</v>
      </c>
      <c r="BT67" s="453">
        <v>0</v>
      </c>
      <c r="BU67" s="453">
        <v>0</v>
      </c>
    </row>
    <row r="68" spans="1:73" s="123" customFormat="1" ht="16.5" customHeight="1" outlineLevel="2">
      <c r="A68" s="132"/>
      <c r="B68" s="132"/>
      <c r="C68" s="41" t="s">
        <v>303</v>
      </c>
      <c r="D68" s="8" t="s">
        <v>6</v>
      </c>
      <c r="E68" s="109">
        <v>0</v>
      </c>
      <c r="F68" s="435">
        <v>2</v>
      </c>
      <c r="G68" s="41" t="s">
        <v>228</v>
      </c>
      <c r="H68" s="41"/>
      <c r="I68" s="90">
        <v>0</v>
      </c>
      <c r="J68" s="453">
        <v>0</v>
      </c>
      <c r="K68" s="453">
        <v>0</v>
      </c>
      <c r="L68" s="453">
        <v>0</v>
      </c>
      <c r="M68" s="453">
        <v>0</v>
      </c>
      <c r="N68" s="453">
        <v>0</v>
      </c>
      <c r="O68" s="453">
        <v>0</v>
      </c>
      <c r="P68" s="453">
        <v>0</v>
      </c>
      <c r="Q68" s="453">
        <v>0</v>
      </c>
      <c r="R68" s="453">
        <v>0</v>
      </c>
      <c r="S68" s="453">
        <v>0</v>
      </c>
      <c r="T68" s="453">
        <v>0</v>
      </c>
      <c r="U68" s="453">
        <v>0</v>
      </c>
      <c r="V68" s="453">
        <v>0</v>
      </c>
      <c r="W68" s="453">
        <v>0</v>
      </c>
      <c r="X68" s="453">
        <v>0</v>
      </c>
      <c r="Y68" s="453">
        <v>0</v>
      </c>
      <c r="Z68" s="453">
        <v>0</v>
      </c>
      <c r="AA68" s="453">
        <v>0</v>
      </c>
      <c r="AB68" s="453">
        <v>0</v>
      </c>
      <c r="AC68" s="453">
        <v>0</v>
      </c>
      <c r="AD68" s="453">
        <v>0</v>
      </c>
      <c r="AE68" s="453">
        <v>0</v>
      </c>
      <c r="AF68" s="453">
        <v>0</v>
      </c>
      <c r="AG68" s="453">
        <v>0</v>
      </c>
      <c r="AH68" s="453">
        <v>0</v>
      </c>
      <c r="AI68" s="453">
        <v>0</v>
      </c>
      <c r="AJ68" s="453">
        <v>0</v>
      </c>
      <c r="AK68" s="453">
        <v>0</v>
      </c>
      <c r="AL68" s="453">
        <v>0</v>
      </c>
      <c r="AM68" s="453">
        <v>0</v>
      </c>
      <c r="AN68" s="453">
        <v>0</v>
      </c>
      <c r="AO68" s="453">
        <v>0</v>
      </c>
      <c r="AP68" s="453">
        <v>0</v>
      </c>
      <c r="AQ68" s="453">
        <v>0</v>
      </c>
      <c r="AR68" s="453">
        <v>0</v>
      </c>
      <c r="AS68" s="453">
        <v>0</v>
      </c>
      <c r="AT68" s="453">
        <v>0</v>
      </c>
      <c r="AU68" s="453">
        <v>0</v>
      </c>
      <c r="AV68" s="453">
        <v>0</v>
      </c>
      <c r="AW68" s="453">
        <v>0</v>
      </c>
      <c r="AX68" s="453">
        <v>0</v>
      </c>
      <c r="AY68" s="453">
        <v>0</v>
      </c>
      <c r="AZ68" s="453">
        <v>0</v>
      </c>
      <c r="BA68" s="453">
        <v>0</v>
      </c>
      <c r="BB68" s="453">
        <v>0</v>
      </c>
      <c r="BC68" s="453">
        <v>0</v>
      </c>
      <c r="BD68" s="453">
        <v>0</v>
      </c>
      <c r="BE68" s="453">
        <v>0</v>
      </c>
      <c r="BF68" s="453">
        <v>0</v>
      </c>
      <c r="BG68" s="453">
        <v>0</v>
      </c>
      <c r="BH68" s="453">
        <v>0</v>
      </c>
      <c r="BI68" s="453">
        <v>0</v>
      </c>
      <c r="BJ68" s="453">
        <v>0</v>
      </c>
      <c r="BK68" s="453">
        <v>0</v>
      </c>
      <c r="BL68" s="453">
        <v>0</v>
      </c>
      <c r="BM68" s="453">
        <v>0</v>
      </c>
      <c r="BN68" s="453">
        <v>0</v>
      </c>
      <c r="BO68" s="453">
        <v>0</v>
      </c>
      <c r="BP68" s="453">
        <v>0</v>
      </c>
      <c r="BQ68" s="453">
        <v>0</v>
      </c>
      <c r="BR68" s="453">
        <v>0</v>
      </c>
      <c r="BS68" s="453">
        <v>0</v>
      </c>
      <c r="BT68" s="453">
        <v>0</v>
      </c>
      <c r="BU68" s="453">
        <v>0</v>
      </c>
    </row>
    <row r="69" spans="1:73" s="123" customFormat="1" ht="16.5" customHeight="1" outlineLevel="2">
      <c r="A69" s="132"/>
      <c r="B69" s="132"/>
      <c r="C69" s="41" t="s">
        <v>303</v>
      </c>
      <c r="D69" s="8" t="s">
        <v>6</v>
      </c>
      <c r="E69" s="109">
        <v>0</v>
      </c>
      <c r="F69" s="435">
        <v>3</v>
      </c>
      <c r="G69" s="41" t="s">
        <v>228</v>
      </c>
      <c r="H69" s="41"/>
      <c r="I69" s="90">
        <v>0</v>
      </c>
      <c r="J69" s="453">
        <v>0</v>
      </c>
      <c r="K69" s="453">
        <v>0</v>
      </c>
      <c r="L69" s="453">
        <v>0</v>
      </c>
      <c r="M69" s="453">
        <v>0</v>
      </c>
      <c r="N69" s="453">
        <v>0</v>
      </c>
      <c r="O69" s="453">
        <v>0</v>
      </c>
      <c r="P69" s="453">
        <v>0</v>
      </c>
      <c r="Q69" s="453">
        <v>0</v>
      </c>
      <c r="R69" s="453">
        <v>0</v>
      </c>
      <c r="S69" s="453">
        <v>0</v>
      </c>
      <c r="T69" s="453">
        <v>0</v>
      </c>
      <c r="U69" s="453">
        <v>0</v>
      </c>
      <c r="V69" s="453">
        <v>0</v>
      </c>
      <c r="W69" s="453">
        <v>0</v>
      </c>
      <c r="X69" s="453">
        <v>0</v>
      </c>
      <c r="Y69" s="453">
        <v>0</v>
      </c>
      <c r="Z69" s="453">
        <v>0</v>
      </c>
      <c r="AA69" s="453">
        <v>0</v>
      </c>
      <c r="AB69" s="453">
        <v>0</v>
      </c>
      <c r="AC69" s="453">
        <v>0</v>
      </c>
      <c r="AD69" s="453">
        <v>0</v>
      </c>
      <c r="AE69" s="453">
        <v>0</v>
      </c>
      <c r="AF69" s="453">
        <v>0</v>
      </c>
      <c r="AG69" s="453">
        <v>0</v>
      </c>
      <c r="AH69" s="453">
        <v>0</v>
      </c>
      <c r="AI69" s="453">
        <v>0</v>
      </c>
      <c r="AJ69" s="453">
        <v>0</v>
      </c>
      <c r="AK69" s="453">
        <v>0</v>
      </c>
      <c r="AL69" s="453">
        <v>0</v>
      </c>
      <c r="AM69" s="453">
        <v>0</v>
      </c>
      <c r="AN69" s="453">
        <v>0</v>
      </c>
      <c r="AO69" s="453">
        <v>0</v>
      </c>
      <c r="AP69" s="453">
        <v>0</v>
      </c>
      <c r="AQ69" s="453">
        <v>0</v>
      </c>
      <c r="AR69" s="453">
        <v>0</v>
      </c>
      <c r="AS69" s="453">
        <v>0</v>
      </c>
      <c r="AT69" s="453">
        <v>0</v>
      </c>
      <c r="AU69" s="453">
        <v>0</v>
      </c>
      <c r="AV69" s="453">
        <v>0</v>
      </c>
      <c r="AW69" s="453">
        <v>0</v>
      </c>
      <c r="AX69" s="453">
        <v>0</v>
      </c>
      <c r="AY69" s="453">
        <v>0</v>
      </c>
      <c r="AZ69" s="453">
        <v>0</v>
      </c>
      <c r="BA69" s="453">
        <v>0</v>
      </c>
      <c r="BB69" s="453">
        <v>0</v>
      </c>
      <c r="BC69" s="453">
        <v>0</v>
      </c>
      <c r="BD69" s="453">
        <v>0</v>
      </c>
      <c r="BE69" s="453">
        <v>0</v>
      </c>
      <c r="BF69" s="453">
        <v>0</v>
      </c>
      <c r="BG69" s="453">
        <v>0</v>
      </c>
      <c r="BH69" s="453">
        <v>0</v>
      </c>
      <c r="BI69" s="453">
        <v>0</v>
      </c>
      <c r="BJ69" s="453">
        <v>0</v>
      </c>
      <c r="BK69" s="453">
        <v>0</v>
      </c>
      <c r="BL69" s="453">
        <v>0</v>
      </c>
      <c r="BM69" s="453">
        <v>0</v>
      </c>
      <c r="BN69" s="453">
        <v>0</v>
      </c>
      <c r="BO69" s="453">
        <v>0</v>
      </c>
      <c r="BP69" s="453">
        <v>0</v>
      </c>
      <c r="BQ69" s="453">
        <v>0</v>
      </c>
      <c r="BR69" s="453">
        <v>0</v>
      </c>
      <c r="BS69" s="453">
        <v>0</v>
      </c>
      <c r="BT69" s="453">
        <v>0</v>
      </c>
      <c r="BU69" s="453">
        <v>0</v>
      </c>
    </row>
    <row r="70" spans="1:73" s="123" customFormat="1" ht="16.5" customHeight="1" outlineLevel="2">
      <c r="A70" s="132"/>
      <c r="B70" s="132"/>
      <c r="C70" s="94" t="s">
        <v>304</v>
      </c>
      <c r="D70" s="8"/>
      <c r="E70" s="41"/>
      <c r="F70" s="41"/>
      <c r="G70" s="41"/>
      <c r="H70" s="41"/>
      <c r="I70" s="90">
        <v>486955.19575485465</v>
      </c>
      <c r="J70" s="456">
        <v>1927.763655</v>
      </c>
      <c r="K70" s="456">
        <v>4236.5178940000005</v>
      </c>
      <c r="L70" s="456">
        <v>3668.3128433800002</v>
      </c>
      <c r="M70" s="456">
        <v>2499.3242287476</v>
      </c>
      <c r="N70" s="456">
        <v>2150.7351448225518</v>
      </c>
      <c r="O70" s="456">
        <v>5119.2113592190026</v>
      </c>
      <c r="P70" s="456">
        <v>7949.5423129033834</v>
      </c>
      <c r="Q70" s="456">
        <v>6307.2383206614522</v>
      </c>
      <c r="R70" s="456">
        <v>6285.0078215746807</v>
      </c>
      <c r="S70" s="456">
        <v>7096.0088795061729</v>
      </c>
      <c r="T70" s="456">
        <v>7686.5094335962967</v>
      </c>
      <c r="U70" s="456">
        <v>8156.621798768223</v>
      </c>
      <c r="V70" s="456">
        <v>8126.5705662435867</v>
      </c>
      <c r="W70" s="456">
        <v>8156.9279740684597</v>
      </c>
      <c r="X70" s="456">
        <v>8270.0688600498288</v>
      </c>
      <c r="Y70" s="456">
        <v>8397.100563750826</v>
      </c>
      <c r="Z70" s="456">
        <v>8725.5601515258422</v>
      </c>
      <c r="AA70" s="456">
        <v>8791.4281860563606</v>
      </c>
      <c r="AB70" s="456">
        <v>8793.6437462774866</v>
      </c>
      <c r="AC70" s="456">
        <v>8876.049665311406</v>
      </c>
      <c r="AD70" s="456">
        <v>8937.8477398690193</v>
      </c>
      <c r="AE70" s="456">
        <v>9010.1259311728681</v>
      </c>
      <c r="AF70" s="456">
        <v>8763.3330054258804</v>
      </c>
      <c r="AG70" s="456">
        <v>8445.0928660804493</v>
      </c>
      <c r="AH70" s="456">
        <v>8396.2571848229127</v>
      </c>
      <c r="AI70" s="456">
        <v>8476.211304589433</v>
      </c>
      <c r="AJ70" s="456">
        <v>8621.2354132469882</v>
      </c>
      <c r="AK70" s="456">
        <v>8831.3215472383508</v>
      </c>
      <c r="AL70" s="456">
        <v>8790.406342921804</v>
      </c>
      <c r="AM70" s="456">
        <v>8743.7770235062744</v>
      </c>
      <c r="AN70" s="456">
        <v>8813.3219569913381</v>
      </c>
      <c r="AO70" s="456">
        <v>8883.5623398112511</v>
      </c>
      <c r="AP70" s="456">
        <v>8954.505126459364</v>
      </c>
      <c r="AQ70" s="456">
        <v>9200.819590973957</v>
      </c>
      <c r="AR70" s="456">
        <v>9214.9675776336953</v>
      </c>
      <c r="AS70" s="456">
        <v>9203.1110016600323</v>
      </c>
      <c r="AT70" s="456">
        <v>9266.4368499266347</v>
      </c>
      <c r="AU70" s="456">
        <v>9320.0034316759011</v>
      </c>
      <c r="AV70" s="456">
        <v>9569.9728792426595</v>
      </c>
      <c r="AW70" s="456">
        <v>9587.812398785085</v>
      </c>
      <c r="AX70" s="456">
        <v>9548.1917710229372</v>
      </c>
      <c r="AY70" s="456">
        <v>9625.7808519831669</v>
      </c>
      <c r="AZ70" s="456">
        <v>9704.1458237529987</v>
      </c>
      <c r="BA70" s="456">
        <v>9783.29444524053</v>
      </c>
      <c r="BB70" s="456">
        <v>9863.2345529429349</v>
      </c>
      <c r="BC70" s="456">
        <v>10118.636311722363</v>
      </c>
      <c r="BD70" s="456">
        <v>9534.9912545008265</v>
      </c>
      <c r="BE70" s="456">
        <v>9090.9701412366576</v>
      </c>
      <c r="BF70" s="456">
        <v>9165.2790058990249</v>
      </c>
      <c r="BG70" s="456">
        <v>9240.330959208015</v>
      </c>
      <c r="BH70" s="456">
        <v>9490.7956820500949</v>
      </c>
      <c r="BI70" s="456">
        <v>9509.1354296205973</v>
      </c>
      <c r="BJ70" s="456">
        <v>9470.0200321668017</v>
      </c>
      <c r="BK70" s="456">
        <v>9585.5470207384715</v>
      </c>
      <c r="BL70" s="456">
        <v>9651.9515029458562</v>
      </c>
      <c r="BM70" s="456">
        <v>9706.6689137253161</v>
      </c>
      <c r="BN70" s="456">
        <v>9787.1347661125692</v>
      </c>
      <c r="BO70" s="456">
        <v>9868.4052770236922</v>
      </c>
      <c r="BP70" s="456">
        <v>3960.4170954647825</v>
      </c>
      <c r="BQ70" s="456">
        <v>0</v>
      </c>
      <c r="BR70" s="456">
        <v>0</v>
      </c>
      <c r="BS70" s="456">
        <v>0</v>
      </c>
      <c r="BT70" s="456">
        <v>0</v>
      </c>
      <c r="BU70" s="456">
        <v>0</v>
      </c>
    </row>
    <row r="71" spans="1:73" s="123" customFormat="1" ht="16.5" customHeight="1" outlineLevel="2">
      <c r="A71" s="132"/>
      <c r="B71" s="132"/>
      <c r="C71" s="37"/>
      <c r="D71" s="297"/>
      <c r="E71" s="37"/>
      <c r="F71" s="37"/>
      <c r="G71" s="37"/>
      <c r="H71" s="37"/>
      <c r="I71" s="316"/>
      <c r="J71" s="452"/>
      <c r="K71" s="452"/>
      <c r="L71" s="452"/>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7"/>
      <c r="BH71" s="452"/>
      <c r="BI71" s="452"/>
      <c r="BJ71" s="452"/>
      <c r="BK71" s="452"/>
      <c r="BL71" s="452"/>
      <c r="BM71" s="452"/>
      <c r="BN71" s="452"/>
      <c r="BO71" s="452"/>
      <c r="BP71" s="452"/>
      <c r="BQ71" s="452"/>
      <c r="BR71" s="452"/>
      <c r="BS71" s="452"/>
      <c r="BT71" s="452"/>
      <c r="BU71" s="452"/>
    </row>
    <row r="72" spans="1:73" s="123" customFormat="1" ht="16.5" customHeight="1" outlineLevel="2">
      <c r="A72" s="132"/>
      <c r="B72" s="132"/>
      <c r="C72" s="314" t="s">
        <v>371</v>
      </c>
      <c r="D72" s="450"/>
      <c r="E72" s="37"/>
      <c r="F72" s="37"/>
      <c r="G72" s="37"/>
      <c r="H72" s="37"/>
      <c r="I72" s="316"/>
      <c r="J72" s="452"/>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row>
    <row r="73" spans="1:73" s="123" customFormat="1" ht="16.5" customHeight="1" outlineLevel="2">
      <c r="A73" s="132"/>
      <c r="B73" s="132"/>
      <c r="C73" s="24" t="s">
        <v>145</v>
      </c>
      <c r="D73" s="8" t="s">
        <v>6</v>
      </c>
      <c r="E73" s="41"/>
      <c r="F73" s="41"/>
      <c r="G73" s="41"/>
      <c r="H73" s="41"/>
      <c r="I73" s="128"/>
      <c r="J73" s="451">
        <v>0</v>
      </c>
      <c r="K73" s="451">
        <v>1285.1757700000001</v>
      </c>
      <c r="L73" s="451">
        <v>1967.5614159999996</v>
      </c>
      <c r="M73" s="451">
        <v>1133.8342849199989</v>
      </c>
      <c r="N73" s="451">
        <v>910.32662921839892</v>
      </c>
      <c r="O73" s="451">
        <v>826.93901040276705</v>
      </c>
      <c r="P73" s="451">
        <v>2861.5148992108225</v>
      </c>
      <c r="Q73" s="451">
        <v>3392.0182757950397</v>
      </c>
      <c r="R73" s="451">
        <v>1943.4800299109393</v>
      </c>
      <c r="S73" s="451">
        <v>2894.3518611091577</v>
      </c>
      <c r="T73" s="451">
        <v>2801.1046789313423</v>
      </c>
      <c r="U73" s="451">
        <v>3256.9365031099696</v>
      </c>
      <c r="V73" s="451">
        <v>3266.4568637721695</v>
      </c>
      <c r="W73" s="451">
        <v>3240.0758016476138</v>
      </c>
      <c r="X73" s="451">
        <v>3277.9014482805669</v>
      </c>
      <c r="Y73" s="451">
        <v>3328.11160784618</v>
      </c>
      <c r="Z73" s="451">
        <v>3379.3259706031022</v>
      </c>
      <c r="AA73" s="451">
        <v>3564.1561206151637</v>
      </c>
      <c r="AB73" s="451">
        <v>3484.8480436274658</v>
      </c>
      <c r="AC73" s="451">
        <v>3539.1971351000157</v>
      </c>
      <c r="AD73" s="451">
        <v>3557.9016868075942</v>
      </c>
      <c r="AE73" s="451">
        <v>3586.6307020409495</v>
      </c>
      <c r="AF73" s="451">
        <v>3615.663486087944</v>
      </c>
      <c r="AG73" s="451">
        <v>3431.7796795586237</v>
      </c>
      <c r="AH73" s="451">
        <v>3342.2087910145492</v>
      </c>
      <c r="AI73" s="451">
        <v>3369.3655958722411</v>
      </c>
      <c r="AJ73" s="451">
        <v>3404.5638058114619</v>
      </c>
      <c r="AK73" s="451">
        <v>3477.7810716236836</v>
      </c>
      <c r="AL73" s="451">
        <v>3569.0269837431097</v>
      </c>
      <c r="AM73" s="451">
        <v>3480.9195727857932</v>
      </c>
      <c r="AN73" s="451">
        <v>3508.5716338136517</v>
      </c>
      <c r="AO73" s="451">
        <v>3536.5002154517879</v>
      </c>
      <c r="AP73" s="451">
        <v>3564.708082906307</v>
      </c>
      <c r="AQ73" s="451">
        <v>3593.1980290353695</v>
      </c>
      <c r="AR73" s="451">
        <v>3738.4143746257232</v>
      </c>
      <c r="AS73" s="451">
        <v>3651.0354686719802</v>
      </c>
      <c r="AT73" s="451">
        <v>3701.3836886586996</v>
      </c>
      <c r="AU73" s="451">
        <v>3710.0354408452877</v>
      </c>
      <c r="AV73" s="451">
        <v>3739.9786605537411</v>
      </c>
      <c r="AW73" s="451">
        <v>3886.6628124592771</v>
      </c>
      <c r="AX73" s="451">
        <v>3800.7663908838713</v>
      </c>
      <c r="AY73" s="451">
        <v>3831.6169200927106</v>
      </c>
      <c r="AZ73" s="451">
        <v>3862.7759545936387</v>
      </c>
      <c r="BA73" s="451">
        <v>3894.2465794395757</v>
      </c>
      <c r="BB73" s="451">
        <v>3926.0319105339713</v>
      </c>
      <c r="BC73" s="451">
        <v>3958.1350949393109</v>
      </c>
      <c r="BD73" s="451">
        <v>4107.0008111887037</v>
      </c>
      <c r="BE73" s="451">
        <v>3618.6602955414164</v>
      </c>
      <c r="BF73" s="451">
        <v>3648.2065637968299</v>
      </c>
      <c r="BG73" s="451">
        <v>3678.0482947347991</v>
      </c>
      <c r="BH73" s="451">
        <v>3708.1884429821475</v>
      </c>
      <c r="BI73" s="451">
        <v>3855.0714927119698</v>
      </c>
      <c r="BJ73" s="451">
        <v>3769.375957939088</v>
      </c>
      <c r="BK73" s="451">
        <v>3800.42938281848</v>
      </c>
      <c r="BL73" s="451">
        <v>3856.7450919466646</v>
      </c>
      <c r="BM73" s="451">
        <v>3863.4709406661295</v>
      </c>
      <c r="BN73" s="451">
        <v>3895.4653153727922</v>
      </c>
      <c r="BO73" s="451">
        <v>3927.779633826518</v>
      </c>
      <c r="BP73" s="451">
        <v>3960.4170954647816</v>
      </c>
      <c r="BQ73" s="451">
        <v>0</v>
      </c>
      <c r="BR73" s="451">
        <v>0</v>
      </c>
      <c r="BS73" s="451">
        <v>0</v>
      </c>
      <c r="BT73" s="451">
        <v>0</v>
      </c>
      <c r="BU73" s="451">
        <v>0</v>
      </c>
    </row>
    <row r="74" spans="1:73" s="123" customFormat="1" ht="16.5" customHeight="1" outlineLevel="2">
      <c r="A74" s="132"/>
      <c r="B74" s="132"/>
      <c r="C74" s="41" t="s">
        <v>373</v>
      </c>
      <c r="D74" s="8" t="s">
        <v>6</v>
      </c>
      <c r="E74" s="41"/>
      <c r="F74" s="41"/>
      <c r="G74" s="41"/>
      <c r="H74" s="41"/>
      <c r="I74" s="90">
        <v>486955.19575485482</v>
      </c>
      <c r="J74" s="451">
        <v>3212.939425</v>
      </c>
      <c r="K74" s="451">
        <v>4918.9035400000002</v>
      </c>
      <c r="L74" s="451">
        <v>2834.5857123000001</v>
      </c>
      <c r="M74" s="451">
        <v>2275.816573046</v>
      </c>
      <c r="N74" s="451">
        <v>2067.3475260069199</v>
      </c>
      <c r="O74" s="451">
        <v>7153.787248027058</v>
      </c>
      <c r="P74" s="451">
        <v>8480.0456894876006</v>
      </c>
      <c r="Q74" s="451">
        <v>4858.7000747773518</v>
      </c>
      <c r="R74" s="451">
        <v>7235.8796527728991</v>
      </c>
      <c r="S74" s="451">
        <v>7002.7616973283566</v>
      </c>
      <c r="T74" s="451">
        <v>8142.3412577749241</v>
      </c>
      <c r="U74" s="451">
        <v>8166.142159430422</v>
      </c>
      <c r="V74" s="451">
        <v>8100.1895041190301</v>
      </c>
      <c r="W74" s="451">
        <v>8194.7536207014127</v>
      </c>
      <c r="X74" s="451">
        <v>8320.2790196154419</v>
      </c>
      <c r="Y74" s="451">
        <v>8448.3149265077482</v>
      </c>
      <c r="Z74" s="451">
        <v>8910.3903015379037</v>
      </c>
      <c r="AA74" s="451">
        <v>8712.1201090686627</v>
      </c>
      <c r="AB74" s="451">
        <v>8847.9928377500364</v>
      </c>
      <c r="AC74" s="451">
        <v>8894.7542170189845</v>
      </c>
      <c r="AD74" s="451">
        <v>8966.5767551023746</v>
      </c>
      <c r="AE74" s="451">
        <v>9039.1587152198626</v>
      </c>
      <c r="AF74" s="451">
        <v>8579.4491988965601</v>
      </c>
      <c r="AG74" s="451">
        <v>8355.5219775363748</v>
      </c>
      <c r="AH74" s="451">
        <v>8423.4139896806046</v>
      </c>
      <c r="AI74" s="451">
        <v>8511.4095145286537</v>
      </c>
      <c r="AJ74" s="451">
        <v>8694.4526790592099</v>
      </c>
      <c r="AK74" s="451">
        <v>8922.5674593577769</v>
      </c>
      <c r="AL74" s="451">
        <v>8702.2989319644876</v>
      </c>
      <c r="AM74" s="451">
        <v>8771.4290845341329</v>
      </c>
      <c r="AN74" s="451">
        <v>8841.2505386294742</v>
      </c>
      <c r="AO74" s="451">
        <v>8911.7702072657703</v>
      </c>
      <c r="AP74" s="451">
        <v>8982.9950725884264</v>
      </c>
      <c r="AQ74" s="451">
        <v>9346.0359365643108</v>
      </c>
      <c r="AR74" s="451">
        <v>9127.5886716799523</v>
      </c>
      <c r="AS74" s="451">
        <v>9253.4592216467518</v>
      </c>
      <c r="AT74" s="451">
        <v>9275.0886021132228</v>
      </c>
      <c r="AU74" s="451">
        <v>9349.9466513843545</v>
      </c>
      <c r="AV74" s="451">
        <v>9716.6570311481955</v>
      </c>
      <c r="AW74" s="451">
        <v>9501.9159772096791</v>
      </c>
      <c r="AX74" s="451">
        <v>9579.0423002317766</v>
      </c>
      <c r="AY74" s="451">
        <v>9656.939886484095</v>
      </c>
      <c r="AZ74" s="451">
        <v>9735.6164485989357</v>
      </c>
      <c r="BA74" s="451">
        <v>9815.0797763349256</v>
      </c>
      <c r="BB74" s="451">
        <v>9895.3377373482745</v>
      </c>
      <c r="BC74" s="451">
        <v>10267.502027971756</v>
      </c>
      <c r="BD74" s="451">
        <v>9046.6507388535392</v>
      </c>
      <c r="BE74" s="451">
        <v>9120.516409492071</v>
      </c>
      <c r="BF74" s="451">
        <v>9195.1207368369942</v>
      </c>
      <c r="BG74" s="451">
        <v>9270.4711074553634</v>
      </c>
      <c r="BH74" s="451">
        <v>9637.6787317799171</v>
      </c>
      <c r="BI74" s="451">
        <v>9423.4398948477155</v>
      </c>
      <c r="BJ74" s="451">
        <v>9501.0734570461937</v>
      </c>
      <c r="BK74" s="451">
        <v>9641.8627298666561</v>
      </c>
      <c r="BL74" s="451">
        <v>9658.6773516653211</v>
      </c>
      <c r="BM74" s="451">
        <v>9738.6632884319788</v>
      </c>
      <c r="BN74" s="451">
        <v>9819.4490845662949</v>
      </c>
      <c r="BO74" s="451">
        <v>9901.0427386619558</v>
      </c>
      <c r="BP74" s="451">
        <v>0</v>
      </c>
      <c r="BQ74" s="451">
        <v>0</v>
      </c>
      <c r="BR74" s="451">
        <v>0</v>
      </c>
      <c r="BS74" s="451">
        <v>0</v>
      </c>
      <c r="BT74" s="451">
        <v>0</v>
      </c>
      <c r="BU74" s="451">
        <v>0</v>
      </c>
    </row>
    <row r="75" spans="1:73" s="123" customFormat="1" ht="16.5" customHeight="1" outlineLevel="2">
      <c r="A75" s="132"/>
      <c r="B75" s="132"/>
      <c r="C75" s="41" t="s">
        <v>374</v>
      </c>
      <c r="D75" s="8" t="s">
        <v>6</v>
      </c>
      <c r="E75" s="41"/>
      <c r="F75" s="41"/>
      <c r="G75" s="41"/>
      <c r="H75" s="41"/>
      <c r="I75" s="90">
        <v>-486955.19575485465</v>
      </c>
      <c r="J75" s="451">
        <v>-1927.763655</v>
      </c>
      <c r="K75" s="451">
        <v>-4236.5178940000005</v>
      </c>
      <c r="L75" s="451">
        <v>-3668.3128433800002</v>
      </c>
      <c r="M75" s="451">
        <v>-2499.3242287476</v>
      </c>
      <c r="N75" s="451">
        <v>-2150.7351448225518</v>
      </c>
      <c r="O75" s="451">
        <v>-5119.2113592190026</v>
      </c>
      <c r="P75" s="451">
        <v>-7949.5423129033834</v>
      </c>
      <c r="Q75" s="451">
        <v>-6307.2383206614522</v>
      </c>
      <c r="R75" s="451">
        <v>-6285.0078215746807</v>
      </c>
      <c r="S75" s="451">
        <v>-7096.0088795061729</v>
      </c>
      <c r="T75" s="451">
        <v>-7686.5094335962967</v>
      </c>
      <c r="U75" s="451">
        <v>-8156.621798768223</v>
      </c>
      <c r="V75" s="451">
        <v>-8126.5705662435867</v>
      </c>
      <c r="W75" s="451">
        <v>-8156.9279740684597</v>
      </c>
      <c r="X75" s="451">
        <v>-8270.0688600498288</v>
      </c>
      <c r="Y75" s="451">
        <v>-8397.100563750826</v>
      </c>
      <c r="Z75" s="451">
        <v>-8725.5601515258422</v>
      </c>
      <c r="AA75" s="451">
        <v>-8791.4281860563606</v>
      </c>
      <c r="AB75" s="451">
        <v>-8793.6437462774866</v>
      </c>
      <c r="AC75" s="451">
        <v>-8876.049665311406</v>
      </c>
      <c r="AD75" s="451">
        <v>-8937.8477398690193</v>
      </c>
      <c r="AE75" s="451">
        <v>-9010.1259311728681</v>
      </c>
      <c r="AF75" s="451">
        <v>-8763.3330054258804</v>
      </c>
      <c r="AG75" s="451">
        <v>-8445.0928660804493</v>
      </c>
      <c r="AH75" s="451">
        <v>-8396.2571848229127</v>
      </c>
      <c r="AI75" s="451">
        <v>-8476.211304589433</v>
      </c>
      <c r="AJ75" s="451">
        <v>-8621.2354132469882</v>
      </c>
      <c r="AK75" s="451">
        <v>-8831.3215472383508</v>
      </c>
      <c r="AL75" s="451">
        <v>-8790.406342921804</v>
      </c>
      <c r="AM75" s="451">
        <v>-8743.7770235062744</v>
      </c>
      <c r="AN75" s="451">
        <v>-8813.3219569913381</v>
      </c>
      <c r="AO75" s="451">
        <v>-8883.5623398112511</v>
      </c>
      <c r="AP75" s="451">
        <v>-8954.505126459364</v>
      </c>
      <c r="AQ75" s="451">
        <v>-9200.819590973957</v>
      </c>
      <c r="AR75" s="451">
        <v>-9214.9675776336953</v>
      </c>
      <c r="AS75" s="451">
        <v>-9203.1110016600323</v>
      </c>
      <c r="AT75" s="451">
        <v>-9266.4368499266347</v>
      </c>
      <c r="AU75" s="451">
        <v>-9320.0034316759011</v>
      </c>
      <c r="AV75" s="451">
        <v>-9569.9728792426595</v>
      </c>
      <c r="AW75" s="451">
        <v>-9587.812398785085</v>
      </c>
      <c r="AX75" s="451">
        <v>-9548.1917710229372</v>
      </c>
      <c r="AY75" s="451">
        <v>-9625.7808519831669</v>
      </c>
      <c r="AZ75" s="451">
        <v>-9704.1458237529987</v>
      </c>
      <c r="BA75" s="451">
        <v>-9783.29444524053</v>
      </c>
      <c r="BB75" s="451">
        <v>-9863.2345529429349</v>
      </c>
      <c r="BC75" s="451">
        <v>-10118.636311722363</v>
      </c>
      <c r="BD75" s="451">
        <v>-9534.9912545008265</v>
      </c>
      <c r="BE75" s="451">
        <v>-9090.9701412366576</v>
      </c>
      <c r="BF75" s="451">
        <v>-9165.2790058990249</v>
      </c>
      <c r="BG75" s="451">
        <v>-9240.330959208015</v>
      </c>
      <c r="BH75" s="451">
        <v>-9490.7956820500949</v>
      </c>
      <c r="BI75" s="451">
        <v>-9509.1354296205973</v>
      </c>
      <c r="BJ75" s="451">
        <v>-9470.0200321668017</v>
      </c>
      <c r="BK75" s="451">
        <v>-9585.5470207384715</v>
      </c>
      <c r="BL75" s="451">
        <v>-9651.9515029458562</v>
      </c>
      <c r="BM75" s="451">
        <v>-9706.6689137253161</v>
      </c>
      <c r="BN75" s="451">
        <v>-9787.1347661125692</v>
      </c>
      <c r="BO75" s="451">
        <v>-9868.4052770236922</v>
      </c>
      <c r="BP75" s="451">
        <v>-3960.4170954647825</v>
      </c>
      <c r="BQ75" s="451">
        <v>0</v>
      </c>
      <c r="BR75" s="451">
        <v>0</v>
      </c>
      <c r="BS75" s="451">
        <v>0</v>
      </c>
      <c r="BT75" s="451">
        <v>0</v>
      </c>
      <c r="BU75" s="451">
        <v>0</v>
      </c>
    </row>
    <row r="76" spans="1:73" s="123" customFormat="1" ht="16.5" customHeight="1" outlineLevel="2" thickBot="1">
      <c r="A76" s="132"/>
      <c r="B76" s="132"/>
      <c r="C76" s="24" t="s">
        <v>154</v>
      </c>
      <c r="D76" s="8" t="s">
        <v>6</v>
      </c>
      <c r="E76" s="41"/>
      <c r="F76" s="41"/>
      <c r="G76" s="41"/>
      <c r="H76" s="41"/>
      <c r="I76" s="129"/>
      <c r="J76" s="419">
        <v>1285.1757700000001</v>
      </c>
      <c r="K76" s="419">
        <v>1967.5614159999996</v>
      </c>
      <c r="L76" s="419">
        <v>1133.8342849199989</v>
      </c>
      <c r="M76" s="419">
        <v>910.32662921839892</v>
      </c>
      <c r="N76" s="419">
        <v>826.93901040276705</v>
      </c>
      <c r="O76" s="419">
        <v>2861.5148992108225</v>
      </c>
      <c r="P76" s="419">
        <v>3392.0182757950397</v>
      </c>
      <c r="Q76" s="419">
        <v>1943.4800299109393</v>
      </c>
      <c r="R76" s="419">
        <v>2894.3518611091577</v>
      </c>
      <c r="S76" s="419">
        <v>2801.1046789313423</v>
      </c>
      <c r="T76" s="419">
        <v>3256.9365031099696</v>
      </c>
      <c r="U76" s="419">
        <v>3266.4568637721695</v>
      </c>
      <c r="V76" s="419">
        <v>3240.0758016476138</v>
      </c>
      <c r="W76" s="419">
        <v>3277.9014482805669</v>
      </c>
      <c r="X76" s="419">
        <v>3328.11160784618</v>
      </c>
      <c r="Y76" s="419">
        <v>3379.3259706031022</v>
      </c>
      <c r="Z76" s="419">
        <v>3564.1561206151637</v>
      </c>
      <c r="AA76" s="419">
        <v>3484.8480436274658</v>
      </c>
      <c r="AB76" s="419">
        <v>3539.1971351000157</v>
      </c>
      <c r="AC76" s="419">
        <v>3557.9016868075942</v>
      </c>
      <c r="AD76" s="419">
        <v>3586.6307020409495</v>
      </c>
      <c r="AE76" s="419">
        <v>3615.663486087944</v>
      </c>
      <c r="AF76" s="419">
        <v>3431.7796795586237</v>
      </c>
      <c r="AG76" s="419">
        <v>3342.2087910145492</v>
      </c>
      <c r="AH76" s="419">
        <v>3369.3655958722411</v>
      </c>
      <c r="AI76" s="419">
        <v>3404.5638058114619</v>
      </c>
      <c r="AJ76" s="419">
        <v>3477.7810716236836</v>
      </c>
      <c r="AK76" s="419">
        <v>3569.0269837431097</v>
      </c>
      <c r="AL76" s="419">
        <v>3480.9195727857932</v>
      </c>
      <c r="AM76" s="419">
        <v>3508.5716338136517</v>
      </c>
      <c r="AN76" s="419">
        <v>3536.5002154517879</v>
      </c>
      <c r="AO76" s="419">
        <v>3564.708082906307</v>
      </c>
      <c r="AP76" s="419">
        <v>3593.1980290353695</v>
      </c>
      <c r="AQ76" s="419">
        <v>3738.4143746257232</v>
      </c>
      <c r="AR76" s="419">
        <v>3651.0354686719802</v>
      </c>
      <c r="AS76" s="419">
        <v>3701.3836886586996</v>
      </c>
      <c r="AT76" s="419">
        <v>3710.0354408452877</v>
      </c>
      <c r="AU76" s="419">
        <v>3739.9786605537411</v>
      </c>
      <c r="AV76" s="419">
        <v>3886.6628124592771</v>
      </c>
      <c r="AW76" s="419">
        <v>3800.7663908838713</v>
      </c>
      <c r="AX76" s="419">
        <v>3831.6169200927106</v>
      </c>
      <c r="AY76" s="419">
        <v>3862.7759545936387</v>
      </c>
      <c r="AZ76" s="419">
        <v>3894.2465794395757</v>
      </c>
      <c r="BA76" s="419">
        <v>3926.0319105339713</v>
      </c>
      <c r="BB76" s="419">
        <v>3958.1350949393109</v>
      </c>
      <c r="BC76" s="419">
        <v>4107.0008111887037</v>
      </c>
      <c r="BD76" s="419">
        <v>3618.6602955414164</v>
      </c>
      <c r="BE76" s="419">
        <v>3648.2065637968299</v>
      </c>
      <c r="BF76" s="419">
        <v>3678.0482947347991</v>
      </c>
      <c r="BG76" s="419">
        <v>3708.1884429821475</v>
      </c>
      <c r="BH76" s="419">
        <v>3855.0714927119698</v>
      </c>
      <c r="BI76" s="419">
        <v>3769.375957939088</v>
      </c>
      <c r="BJ76" s="419">
        <v>3800.42938281848</v>
      </c>
      <c r="BK76" s="419">
        <v>3856.7450919466646</v>
      </c>
      <c r="BL76" s="419">
        <v>3863.4709406661295</v>
      </c>
      <c r="BM76" s="419">
        <v>3895.4653153727922</v>
      </c>
      <c r="BN76" s="419">
        <v>3927.779633826518</v>
      </c>
      <c r="BO76" s="419">
        <v>3960.4170954647816</v>
      </c>
      <c r="BP76" s="419">
        <v>0</v>
      </c>
      <c r="BQ76" s="419">
        <v>0</v>
      </c>
      <c r="BR76" s="419">
        <v>0</v>
      </c>
      <c r="BS76" s="419">
        <v>0</v>
      </c>
      <c r="BT76" s="419">
        <v>0</v>
      </c>
      <c r="BU76" s="419">
        <v>0</v>
      </c>
    </row>
    <row r="77" spans="1:73" s="123" customFormat="1" ht="16.5" customHeight="1" outlineLevel="2" thickTop="1">
      <c r="A77" s="132"/>
      <c r="B77" s="132"/>
      <c r="C77" s="132"/>
      <c r="D77" s="132"/>
      <c r="E77" s="132"/>
      <c r="F77" s="132"/>
      <c r="G77" s="132"/>
      <c r="H77" s="132"/>
      <c r="I77" s="132"/>
      <c r="J77" s="190"/>
      <c r="K77" s="190"/>
      <c r="L77" s="190"/>
      <c r="M77" s="190"/>
      <c r="N77" s="190"/>
      <c r="O77" s="190"/>
      <c r="P77" s="190"/>
      <c r="Q77" s="190"/>
      <c r="R77" s="190"/>
      <c r="S77" s="190"/>
      <c r="T77" s="190"/>
      <c r="U77" s="190"/>
      <c r="V77" s="190"/>
      <c r="W77" s="190"/>
      <c r="X77" s="190"/>
      <c r="Y77" s="190"/>
      <c r="Z77" s="190"/>
      <c r="AA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c r="AW77" s="190"/>
      <c r="AX77" s="190"/>
      <c r="AY77" s="190"/>
      <c r="AZ77" s="190"/>
      <c r="BA77" s="190"/>
      <c r="BB77" s="190"/>
      <c r="BC77" s="190"/>
      <c r="BD77" s="190"/>
      <c r="BE77" s="190"/>
      <c r="BF77" s="190"/>
      <c r="BG77" s="190"/>
      <c r="BH77" s="190"/>
      <c r="BI77" s="190"/>
      <c r="BJ77" s="190"/>
      <c r="BK77" s="190"/>
      <c r="BL77" s="190"/>
      <c r="BM77" s="190"/>
      <c r="BN77" s="190"/>
      <c r="BO77" s="190"/>
      <c r="BP77" s="190"/>
      <c r="BQ77" s="190"/>
      <c r="BR77" s="190"/>
      <c r="BS77" s="190"/>
      <c r="BT77" s="190"/>
      <c r="BU77" s="190"/>
    </row>
    <row r="78" spans="1:73" s="123" customFormat="1" ht="24.75" customHeight="1" outlineLevel="1">
      <c r="A78" s="132"/>
      <c r="B78" s="132"/>
      <c r="C78" s="142" t="s">
        <v>237</v>
      </c>
      <c r="D78" s="297"/>
      <c r="E78" s="223" t="s">
        <v>675</v>
      </c>
      <c r="F78" s="37"/>
      <c r="G78" s="37"/>
      <c r="H78" s="37"/>
      <c r="I78" s="37"/>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row>
    <row r="79" spans="1:73" s="123" customFormat="1" ht="16.5" customHeight="1" outlineLevel="2">
      <c r="A79" s="132"/>
      <c r="B79" s="132"/>
      <c r="C79" s="123" t="s">
        <v>676</v>
      </c>
      <c r="D79" s="8" t="s">
        <v>6</v>
      </c>
      <c r="E79" s="155">
        <v>7500</v>
      </c>
      <c r="F79" s="41"/>
      <c r="G79" s="41"/>
      <c r="H79" s="41"/>
      <c r="I79" s="90">
        <v>7500</v>
      </c>
      <c r="J79" s="451">
        <v>-5230</v>
      </c>
      <c r="K79" s="451">
        <v>-12390</v>
      </c>
      <c r="L79" s="451">
        <v>7605</v>
      </c>
      <c r="M79" s="451">
        <v>5590</v>
      </c>
      <c r="N79" s="451">
        <v>2810</v>
      </c>
      <c r="O79" s="451">
        <v>-16185</v>
      </c>
      <c r="P79" s="451">
        <v>-15045</v>
      </c>
      <c r="Q79" s="451">
        <v>11345</v>
      </c>
      <c r="R79" s="451">
        <v>-4500</v>
      </c>
      <c r="S79" s="451">
        <v>-4000</v>
      </c>
      <c r="T79" s="451">
        <v>-6500</v>
      </c>
      <c r="U79" s="451">
        <v>-2100</v>
      </c>
      <c r="V79" s="451">
        <v>-1162</v>
      </c>
      <c r="W79" s="451">
        <v>-877.24000000000524</v>
      </c>
      <c r="X79" s="451">
        <v>-792.78479999999399</v>
      </c>
      <c r="Y79" s="451">
        <v>-808.64049600000726</v>
      </c>
      <c r="Z79" s="451">
        <v>-824.81330591998994</v>
      </c>
      <c r="AA79" s="451">
        <v>-841.3095720384008</v>
      </c>
      <c r="AB79" s="451">
        <v>-858.13576347916387</v>
      </c>
      <c r="AC79" s="451">
        <v>-523.80066444807744</v>
      </c>
      <c r="AD79" s="451">
        <v>-442.88724601887225</v>
      </c>
      <c r="AE79" s="451">
        <v>-447.31611847906606</v>
      </c>
      <c r="AF79" s="451">
        <v>-451.78927966383344</v>
      </c>
      <c r="AG79" s="451">
        <v>-456.30717246046697</v>
      </c>
      <c r="AH79" s="451">
        <v>-460.870244185091</v>
      </c>
      <c r="AI79" s="451">
        <v>-465.47894662694307</v>
      </c>
      <c r="AJ79" s="451">
        <v>-470.13373609323753</v>
      </c>
      <c r="AK79" s="451">
        <v>-474.83507345414546</v>
      </c>
      <c r="AL79" s="451">
        <v>-479.58342418867687</v>
      </c>
      <c r="AM79" s="451">
        <v>-484.37925843057747</v>
      </c>
      <c r="AN79" s="451">
        <v>-489.22305101489474</v>
      </c>
      <c r="AO79" s="451">
        <v>-494.11528152500978</v>
      </c>
      <c r="AP79" s="451">
        <v>-499.0564343402657</v>
      </c>
      <c r="AQ79" s="451">
        <v>-504.04699868363969</v>
      </c>
      <c r="AR79" s="451">
        <v>-509.0874686705356</v>
      </c>
      <c r="AS79" s="451">
        <v>-514.17834335719817</v>
      </c>
      <c r="AT79" s="451">
        <v>-519.32012679077161</v>
      </c>
      <c r="AU79" s="451">
        <v>-524.51332805868878</v>
      </c>
      <c r="AV79" s="451">
        <v>-529.75846133926825</v>
      </c>
      <c r="AW79" s="451">
        <v>-535.0560459526896</v>
      </c>
      <c r="AX79" s="451">
        <v>-540.40660641220165</v>
      </c>
      <c r="AY79" s="451">
        <v>-545.81067247632018</v>
      </c>
      <c r="AZ79" s="451">
        <v>-551.26877920108382</v>
      </c>
      <c r="BA79" s="451">
        <v>-556.78146699309582</v>
      </c>
      <c r="BB79" s="451">
        <v>-562.34928166300233</v>
      </c>
      <c r="BC79" s="451">
        <v>-567.97277447966917</v>
      </c>
      <c r="BD79" s="451">
        <v>-573.65250222446048</v>
      </c>
      <c r="BE79" s="451">
        <v>-579.38902724671061</v>
      </c>
      <c r="BF79" s="451">
        <v>-585.1829175191524</v>
      </c>
      <c r="BG79" s="451">
        <v>-591.03474669434945</v>
      </c>
      <c r="BH79" s="451">
        <v>-596.94509416128858</v>
      </c>
      <c r="BI79" s="451">
        <v>-602.91454510291805</v>
      </c>
      <c r="BJ79" s="451">
        <v>-608.94369055394782</v>
      </c>
      <c r="BK79" s="451">
        <v>-615.0331274594937</v>
      </c>
      <c r="BL79" s="451">
        <v>-621.18345873407088</v>
      </c>
      <c r="BM79" s="451">
        <v>-627.39529332143138</v>
      </c>
      <c r="BN79" s="451">
        <v>-633.66924625463434</v>
      </c>
      <c r="BO79" s="451">
        <v>-640.0059387171641</v>
      </c>
      <c r="BP79" s="451">
        <v>58486.828816676592</v>
      </c>
      <c r="BQ79" s="451">
        <v>14653.770993757913</v>
      </c>
      <c r="BR79" s="451">
        <v>0</v>
      </c>
      <c r="BS79" s="451">
        <v>0</v>
      </c>
      <c r="BT79" s="451">
        <v>0</v>
      </c>
      <c r="BU79" s="451">
        <v>0</v>
      </c>
    </row>
    <row r="80" spans="1:73" s="123" customFormat="1" ht="16.5" customHeight="1" outlineLevel="2">
      <c r="A80" s="132"/>
      <c r="B80" s="132"/>
      <c r="C80" s="123" t="s">
        <v>677</v>
      </c>
      <c r="D80" s="8" t="s">
        <v>6</v>
      </c>
      <c r="E80" s="155">
        <v>9800</v>
      </c>
      <c r="F80" s="41"/>
      <c r="G80" s="41"/>
      <c r="H80" s="41"/>
      <c r="I80" s="90">
        <v>-9800</v>
      </c>
      <c r="J80" s="451">
        <v>4182.9133333333339</v>
      </c>
      <c r="K80" s="451">
        <v>67.737333333334391</v>
      </c>
      <c r="L80" s="451">
        <v>-7735.3225866666617</v>
      </c>
      <c r="M80" s="451">
        <v>-1235.7130384000011</v>
      </c>
      <c r="N80" s="451">
        <v>-437.76729916800105</v>
      </c>
      <c r="O80" s="451">
        <v>8162.5813548486367</v>
      </c>
      <c r="P80" s="451">
        <v>3747.1329819456078</v>
      </c>
      <c r="Q80" s="451">
        <v>-6057.5123584154717</v>
      </c>
      <c r="R80" s="451">
        <v>3883.0453944162145</v>
      </c>
      <c r="S80" s="451">
        <v>333.20630230454117</v>
      </c>
      <c r="T80" s="451">
        <v>1800.3704283506377</v>
      </c>
      <c r="U80" s="451">
        <v>969.53783691763965</v>
      </c>
      <c r="V80" s="451">
        <v>-307.49140634400101</v>
      </c>
      <c r="W80" s="451">
        <v>258.57876552912057</v>
      </c>
      <c r="X80" s="451">
        <v>263.75034083969513</v>
      </c>
      <c r="Y80" s="451">
        <v>269.02534765649034</v>
      </c>
      <c r="Z80" s="451">
        <v>1095.4058546096203</v>
      </c>
      <c r="AA80" s="451">
        <v>-541.10602829817799</v>
      </c>
      <c r="AB80" s="451">
        <v>285.49185113584826</v>
      </c>
      <c r="AC80" s="451">
        <v>150.60256243829645</v>
      </c>
      <c r="AD80" s="451">
        <v>152.20862242985459</v>
      </c>
      <c r="AE80" s="451">
        <v>153.83274370868457</v>
      </c>
      <c r="AF80" s="451">
        <v>-858.60499336870998</v>
      </c>
      <c r="AG80" s="451">
        <v>-578.49474576157809</v>
      </c>
      <c r="AH80" s="451">
        <v>144.03858719694836</v>
      </c>
      <c r="AI80" s="451">
        <v>193.58941909338319</v>
      </c>
      <c r="AJ80" s="451">
        <v>428.75796822927077</v>
      </c>
      <c r="AK80" s="451">
        <v>540.14445595540747</v>
      </c>
      <c r="AL80" s="451">
        <v>-570.65089328030444</v>
      </c>
      <c r="AM80" s="451">
        <v>145.87508134570089</v>
      </c>
      <c r="AN80" s="451">
        <v>147.33383215915092</v>
      </c>
      <c r="AO80" s="451">
        <v>148.80717048075167</v>
      </c>
      <c r="AP80" s="451">
        <v>150.29524218555889</v>
      </c>
      <c r="AQ80" s="451">
        <v>872.79819460741419</v>
      </c>
      <c r="AR80" s="451">
        <v>-567.68382344651036</v>
      </c>
      <c r="AS80" s="451">
        <v>284.84933831902163</v>
      </c>
      <c r="AT80" s="451">
        <v>26.397831702211988</v>
      </c>
      <c r="AU80" s="451">
        <v>157.96181001923105</v>
      </c>
      <c r="AV80" s="451">
        <v>880.54142811943166</v>
      </c>
      <c r="AW80" s="451">
        <v>-559.86315759939316</v>
      </c>
      <c r="AX80" s="451">
        <v>162.74821082461131</v>
      </c>
      <c r="AY80" s="451">
        <v>164.37569293286651</v>
      </c>
      <c r="AZ80" s="451">
        <v>166.01944986219314</v>
      </c>
      <c r="BA80" s="451">
        <v>167.67964436082548</v>
      </c>
      <c r="BB80" s="451">
        <v>169.3564408044258</v>
      </c>
      <c r="BC80" s="451">
        <v>892.05000521246257</v>
      </c>
      <c r="BD80" s="451">
        <v>-2677.9630424152638</v>
      </c>
      <c r="BE80" s="451">
        <v>155.91087484044692</v>
      </c>
      <c r="BF80" s="451">
        <v>157.46998358886049</v>
      </c>
      <c r="BG80" s="451">
        <v>159.04468342474138</v>
      </c>
      <c r="BH80" s="451">
        <v>881.6351302589901</v>
      </c>
      <c r="BI80" s="451">
        <v>-558.75851843843702</v>
      </c>
      <c r="BJ80" s="451">
        <v>163.86389637718094</v>
      </c>
      <c r="BK80" s="451">
        <v>320.00253534097283</v>
      </c>
      <c r="BL80" s="451">
        <v>12.657560694366111</v>
      </c>
      <c r="BM80" s="451">
        <v>168.82913630131225</v>
      </c>
      <c r="BN80" s="451">
        <v>170.51742766433017</v>
      </c>
      <c r="BO80" s="451">
        <v>172.2226019409718</v>
      </c>
      <c r="BP80" s="451">
        <v>-21094.262796038085</v>
      </c>
      <c r="BQ80" s="451">
        <v>0</v>
      </c>
      <c r="BR80" s="451">
        <v>0</v>
      </c>
      <c r="BS80" s="451">
        <v>0</v>
      </c>
      <c r="BT80" s="451">
        <v>0</v>
      </c>
      <c r="BU80" s="451">
        <v>0</v>
      </c>
    </row>
    <row r="81" spans="1:73" s="123" customFormat="1" ht="16.5" customHeight="1" outlineLevel="2" thickBot="1">
      <c r="A81" s="132"/>
      <c r="B81" s="132"/>
      <c r="C81" s="127" t="s">
        <v>505</v>
      </c>
      <c r="D81" s="8" t="s">
        <v>6</v>
      </c>
      <c r="E81" s="41"/>
      <c r="F81" s="41"/>
      <c r="G81" s="41"/>
      <c r="H81" s="41"/>
      <c r="I81" s="90">
        <v>-2300</v>
      </c>
      <c r="J81" s="442">
        <v>-1047.0866666666661</v>
      </c>
      <c r="K81" s="442">
        <v>-12322.262666666666</v>
      </c>
      <c r="L81" s="442">
        <v>-130.32258666666166</v>
      </c>
      <c r="M81" s="442">
        <v>4354.2869615999989</v>
      </c>
      <c r="N81" s="442">
        <v>2372.232700831999</v>
      </c>
      <c r="O81" s="442">
        <v>-8022.4186451513633</v>
      </c>
      <c r="P81" s="442">
        <v>-11297.867018054392</v>
      </c>
      <c r="Q81" s="442">
        <v>5287.4876415845283</v>
      </c>
      <c r="R81" s="442">
        <v>-616.95460558378545</v>
      </c>
      <c r="S81" s="442">
        <v>-3666.7936976954588</v>
      </c>
      <c r="T81" s="442">
        <v>-4699.6295716493623</v>
      </c>
      <c r="U81" s="442">
        <v>-1130.4621630823603</v>
      </c>
      <c r="V81" s="442">
        <v>-1469.491406344001</v>
      </c>
      <c r="W81" s="442">
        <v>-618.66123447088466</v>
      </c>
      <c r="X81" s="442">
        <v>-529.03445916029887</v>
      </c>
      <c r="Y81" s="442">
        <v>-539.61514834351692</v>
      </c>
      <c r="Z81" s="442">
        <v>270.59254868963035</v>
      </c>
      <c r="AA81" s="442">
        <v>-1382.4156003365788</v>
      </c>
      <c r="AB81" s="442">
        <v>-572.64391234331561</v>
      </c>
      <c r="AC81" s="442">
        <v>-373.198102009781</v>
      </c>
      <c r="AD81" s="442">
        <v>-290.67862358901766</v>
      </c>
      <c r="AE81" s="442">
        <v>-293.48337477038149</v>
      </c>
      <c r="AF81" s="442">
        <v>-1310.3942730325434</v>
      </c>
      <c r="AG81" s="442">
        <v>-1034.8019182220451</v>
      </c>
      <c r="AH81" s="442">
        <v>-316.83165698814264</v>
      </c>
      <c r="AI81" s="442">
        <v>-271.88952753355989</v>
      </c>
      <c r="AJ81" s="442">
        <v>-41.375767863966757</v>
      </c>
      <c r="AK81" s="442">
        <v>65.309382501262007</v>
      </c>
      <c r="AL81" s="442">
        <v>-1050.2343174689813</v>
      </c>
      <c r="AM81" s="442">
        <v>-338.50417708487657</v>
      </c>
      <c r="AN81" s="442">
        <v>-341.88921885574382</v>
      </c>
      <c r="AO81" s="442">
        <v>-345.30811104425811</v>
      </c>
      <c r="AP81" s="442">
        <v>-348.76119215470681</v>
      </c>
      <c r="AQ81" s="442">
        <v>368.7511959237745</v>
      </c>
      <c r="AR81" s="442">
        <v>-1076.771292117046</v>
      </c>
      <c r="AS81" s="442">
        <v>-229.32900503817655</v>
      </c>
      <c r="AT81" s="442">
        <v>-492.92229508855962</v>
      </c>
      <c r="AU81" s="442">
        <v>-366.55151803945773</v>
      </c>
      <c r="AV81" s="442">
        <v>350.78296678016341</v>
      </c>
      <c r="AW81" s="442">
        <v>-1094.9192035520828</v>
      </c>
      <c r="AX81" s="442">
        <v>-377.65839558759035</v>
      </c>
      <c r="AY81" s="442">
        <v>-381.43497954345366</v>
      </c>
      <c r="AZ81" s="442">
        <v>-385.24932933889067</v>
      </c>
      <c r="BA81" s="442">
        <v>-389.10182263227034</v>
      </c>
      <c r="BB81" s="442">
        <v>-392.99284085857653</v>
      </c>
      <c r="BC81" s="442">
        <v>324.0772307327934</v>
      </c>
      <c r="BD81" s="442">
        <v>-3251.6155446397242</v>
      </c>
      <c r="BE81" s="442">
        <v>-423.47815240626369</v>
      </c>
      <c r="BF81" s="442">
        <v>-427.71293393029191</v>
      </c>
      <c r="BG81" s="442">
        <v>-431.99006326960807</v>
      </c>
      <c r="BH81" s="442">
        <v>284.69003609770152</v>
      </c>
      <c r="BI81" s="442">
        <v>-1161.6730635413551</v>
      </c>
      <c r="BJ81" s="442">
        <v>-445.07979417676688</v>
      </c>
      <c r="BK81" s="442">
        <v>-295.03059211852087</v>
      </c>
      <c r="BL81" s="442">
        <v>-608.52589803970477</v>
      </c>
      <c r="BM81" s="442">
        <v>-458.56615702011914</v>
      </c>
      <c r="BN81" s="442">
        <v>-463.15181859030417</v>
      </c>
      <c r="BO81" s="442">
        <v>-467.7833367761923</v>
      </c>
      <c r="BP81" s="442">
        <v>37392.566020638507</v>
      </c>
      <c r="BQ81" s="442">
        <v>14653.770993757913</v>
      </c>
      <c r="BR81" s="442">
        <v>0</v>
      </c>
      <c r="BS81" s="442">
        <v>0</v>
      </c>
      <c r="BT81" s="442">
        <v>0</v>
      </c>
      <c r="BU81" s="442">
        <v>0</v>
      </c>
    </row>
    <row r="82" spans="1:73" s="123" customFormat="1" ht="16.5" customHeight="1" outlineLevel="2" thickTop="1">
      <c r="A82" s="132"/>
      <c r="B82" s="132"/>
      <c r="C82" s="37"/>
      <c r="D82" s="297"/>
      <c r="E82" s="37"/>
      <c r="F82" s="37"/>
      <c r="G82" s="37"/>
      <c r="H82" s="316"/>
      <c r="I82" s="266">
        <v>0</v>
      </c>
      <c r="J82" s="316"/>
      <c r="K82" s="316"/>
      <c r="L82" s="316"/>
      <c r="M82" s="316"/>
      <c r="N82" s="316"/>
      <c r="O82" s="316"/>
      <c r="P82" s="316"/>
      <c r="Q82" s="316"/>
      <c r="R82" s="316"/>
      <c r="S82" s="316"/>
      <c r="T82" s="316"/>
      <c r="U82" s="316"/>
      <c r="V82" s="316"/>
      <c r="W82" s="316"/>
      <c r="X82" s="316"/>
      <c r="Y82" s="316"/>
      <c r="Z82" s="316"/>
      <c r="AA82" s="316"/>
      <c r="AB82" s="316"/>
      <c r="AC82" s="316"/>
      <c r="AD82" s="316"/>
      <c r="AE82" s="316"/>
      <c r="AF82" s="316"/>
      <c r="AG82" s="316"/>
      <c r="AH82" s="316"/>
      <c r="AI82" s="316"/>
      <c r="AJ82" s="316"/>
      <c r="AK82" s="316"/>
      <c r="AL82" s="316"/>
      <c r="AM82" s="316"/>
      <c r="AN82" s="316"/>
      <c r="AO82" s="316"/>
      <c r="AP82" s="316"/>
      <c r="AQ82" s="316"/>
      <c r="AR82" s="316"/>
      <c r="AS82" s="316"/>
      <c r="AT82" s="316"/>
      <c r="AU82" s="316"/>
      <c r="AV82" s="316"/>
      <c r="AW82" s="316"/>
      <c r="AX82" s="316"/>
      <c r="AY82" s="316"/>
      <c r="AZ82" s="316"/>
      <c r="BA82" s="316"/>
      <c r="BB82" s="316"/>
      <c r="BC82" s="316"/>
      <c r="BD82" s="316"/>
      <c r="BE82" s="316"/>
      <c r="BF82" s="316"/>
      <c r="BG82" s="316"/>
      <c r="BH82" s="316"/>
      <c r="BI82" s="316"/>
      <c r="BJ82" s="316"/>
      <c r="BK82" s="316"/>
      <c r="BL82" s="316"/>
      <c r="BM82" s="316"/>
      <c r="BN82" s="316"/>
      <c r="BO82" s="316"/>
      <c r="BP82" s="316"/>
      <c r="BQ82" s="316"/>
      <c r="BR82" s="316"/>
      <c r="BS82" s="316"/>
      <c r="BT82" s="316"/>
      <c r="BU82" s="316"/>
    </row>
    <row r="83" spans="1:73" s="123" customFormat="1" ht="16.5" customHeight="1" outlineLevel="1">
      <c r="A83" s="132"/>
      <c r="B83" s="132"/>
      <c r="C83" s="132"/>
      <c r="D83" s="132"/>
      <c r="E83" s="132"/>
      <c r="F83" s="132"/>
      <c r="G83" s="132"/>
      <c r="H83" s="132"/>
      <c r="I83" s="132"/>
      <c r="J83" s="458"/>
      <c r="K83" s="458"/>
      <c r="L83" s="458"/>
      <c r="M83" s="458"/>
      <c r="N83" s="458"/>
      <c r="O83" s="458"/>
      <c r="P83" s="458"/>
      <c r="Q83" s="458"/>
      <c r="R83" s="458"/>
      <c r="S83" s="458"/>
      <c r="T83" s="458"/>
      <c r="U83" s="458"/>
      <c r="V83" s="458"/>
      <c r="W83" s="458"/>
      <c r="X83" s="458"/>
      <c r="Y83" s="458"/>
      <c r="Z83" s="458"/>
      <c r="AA83" s="458"/>
      <c r="AB83" s="458"/>
      <c r="AC83" s="458"/>
      <c r="AD83" s="458"/>
      <c r="AE83" s="458"/>
      <c r="AF83" s="458"/>
      <c r="AG83" s="458"/>
      <c r="AH83" s="458"/>
      <c r="AI83" s="458"/>
      <c r="AJ83" s="458"/>
      <c r="AK83" s="458"/>
      <c r="AL83" s="458"/>
      <c r="AM83" s="458"/>
      <c r="AN83" s="458"/>
      <c r="AO83" s="458"/>
      <c r="AP83" s="458"/>
      <c r="AQ83" s="458"/>
      <c r="AR83" s="458"/>
      <c r="AS83" s="458"/>
      <c r="AT83" s="458"/>
      <c r="AU83" s="458"/>
      <c r="AV83" s="458"/>
      <c r="AW83" s="458"/>
      <c r="AX83" s="458"/>
      <c r="AY83" s="458"/>
      <c r="AZ83" s="458"/>
      <c r="BA83" s="458"/>
      <c r="BB83" s="458"/>
      <c r="BC83" s="458"/>
      <c r="BD83" s="458"/>
      <c r="BE83" s="458"/>
      <c r="BF83" s="458"/>
      <c r="BG83" s="458"/>
      <c r="BH83" s="458"/>
      <c r="BI83" s="458"/>
      <c r="BJ83" s="458"/>
      <c r="BK83" s="458"/>
      <c r="BL83" s="458"/>
      <c r="BM83" s="458"/>
      <c r="BN83" s="458"/>
      <c r="BO83" s="458"/>
      <c r="BP83" s="458"/>
      <c r="BQ83" s="458"/>
      <c r="BR83" s="458"/>
      <c r="BS83" s="458"/>
      <c r="BT83" s="458"/>
      <c r="BU83" s="458"/>
    </row>
    <row r="84" spans="1:73" ht="24" thickBot="1">
      <c r="A84" s="333"/>
      <c r="B84" s="333"/>
      <c r="C84" s="333" t="s">
        <v>246</v>
      </c>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33"/>
      <c r="AU84" s="333"/>
      <c r="AV84" s="333"/>
      <c r="AW84" s="333"/>
      <c r="AX84" s="333"/>
      <c r="AY84" s="333"/>
      <c r="AZ84" s="333"/>
      <c r="BA84" s="333"/>
      <c r="BB84" s="333"/>
      <c r="BC84" s="333"/>
      <c r="BD84" s="333"/>
      <c r="BE84" s="333"/>
      <c r="BF84" s="333"/>
      <c r="BG84" s="333"/>
      <c r="BH84" s="333"/>
      <c r="BI84" s="333"/>
      <c r="BJ84" s="333"/>
      <c r="BK84" s="333"/>
      <c r="BL84" s="333"/>
      <c r="BM84" s="333"/>
      <c r="BN84" s="333"/>
      <c r="BO84" s="333"/>
      <c r="BP84" s="333"/>
      <c r="BQ84" s="333"/>
      <c r="BR84" s="333"/>
      <c r="BS84" s="333"/>
      <c r="BT84" s="333"/>
      <c r="BU84" s="333"/>
    </row>
    <row r="85" spans="1:73" ht="25.5" customHeight="1" outlineLevel="1">
      <c r="A85" s="132"/>
      <c r="B85" s="132"/>
      <c r="C85" s="142" t="s">
        <v>244</v>
      </c>
      <c r="D85" s="324"/>
      <c r="E85" s="37"/>
      <c r="F85" s="37"/>
      <c r="G85" s="37"/>
      <c r="H85" s="37"/>
      <c r="I85" s="37"/>
      <c r="J85" s="37"/>
      <c r="K85" s="132"/>
      <c r="L85" s="132"/>
      <c r="M85" s="132"/>
      <c r="N85" s="132"/>
      <c r="O85" s="132"/>
      <c r="P85" s="132"/>
      <c r="Q85" s="132"/>
      <c r="R85" s="132"/>
      <c r="S85" s="132"/>
      <c r="T85" s="132"/>
      <c r="U85" s="132"/>
      <c r="V85" s="132"/>
      <c r="W85" s="132"/>
      <c r="X85" s="132"/>
      <c r="Y85" s="132"/>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row>
    <row r="86" spans="1:73" ht="15.75" customHeight="1" outlineLevel="2">
      <c r="A86" s="132"/>
      <c r="B86" s="132"/>
      <c r="C86" s="37" t="s">
        <v>295</v>
      </c>
      <c r="D86" s="8" t="s">
        <v>6</v>
      </c>
      <c r="E86" s="41" t="s">
        <v>488</v>
      </c>
      <c r="F86" s="41"/>
      <c r="G86" s="41"/>
      <c r="H86" s="41"/>
      <c r="I86" s="90">
        <v>1180893.3447379796</v>
      </c>
      <c r="J86" s="400">
        <v>3078</v>
      </c>
      <c r="K86" s="400">
        <v>8781.5</v>
      </c>
      <c r="L86" s="400">
        <v>4335.5</v>
      </c>
      <c r="M86" s="400">
        <v>3385.5</v>
      </c>
      <c r="N86" s="400">
        <v>2882</v>
      </c>
      <c r="O86" s="400">
        <v>11289.5</v>
      </c>
      <c r="P86" s="400">
        <v>16340</v>
      </c>
      <c r="Q86" s="400">
        <v>9690</v>
      </c>
      <c r="R86" s="400">
        <v>13490</v>
      </c>
      <c r="S86" s="400">
        <v>14440</v>
      </c>
      <c r="T86" s="400">
        <v>17290</v>
      </c>
      <c r="U86" s="400">
        <v>17575</v>
      </c>
      <c r="V86" s="400">
        <v>18055.7</v>
      </c>
      <c r="W86" s="400">
        <v>18352.214</v>
      </c>
      <c r="X86" s="400">
        <v>18654.658280000003</v>
      </c>
      <c r="Y86" s="400">
        <v>18963.1514456</v>
      </c>
      <c r="Z86" s="400">
        <v>19277.814474512001</v>
      </c>
      <c r="AA86" s="400">
        <v>19598.770764002242</v>
      </c>
      <c r="AB86" s="400">
        <v>19926.146179282288</v>
      </c>
      <c r="AC86" s="400">
        <v>20093.107641075108</v>
      </c>
      <c r="AD86" s="400">
        <v>20261.73871748586</v>
      </c>
      <c r="AE86" s="400">
        <v>20432.056104660722</v>
      </c>
      <c r="AF86" s="400">
        <v>20604.076665707325</v>
      </c>
      <c r="AG86" s="400">
        <v>20777.817432364398</v>
      </c>
      <c r="AH86" s="400">
        <v>20953.295606688043</v>
      </c>
      <c r="AI86" s="400">
        <v>21130.528562754924</v>
      </c>
      <c r="AJ86" s="400">
        <v>21309.533848382474</v>
      </c>
      <c r="AK86" s="400">
        <v>21490.3291868663</v>
      </c>
      <c r="AL86" s="400">
        <v>21672.932478734965</v>
      </c>
      <c r="AM86" s="400">
        <v>21857.361803522315</v>
      </c>
      <c r="AN86" s="400">
        <v>22043.635421557537</v>
      </c>
      <c r="AO86" s="400">
        <v>22231.771775773112</v>
      </c>
      <c r="AP86" s="400">
        <v>22421.789493530843</v>
      </c>
      <c r="AQ86" s="400">
        <v>22613.707388466151</v>
      </c>
      <c r="AR86" s="400">
        <v>22807.544462350812</v>
      </c>
      <c r="AS86" s="400">
        <v>23003.31990697432</v>
      </c>
      <c r="AT86" s="400">
        <v>23201.053106044066</v>
      </c>
      <c r="AU86" s="400">
        <v>23400.763637104505</v>
      </c>
      <c r="AV86" s="400">
        <v>23602.471273475552</v>
      </c>
      <c r="AW86" s="400">
        <v>23806.19598621031</v>
      </c>
      <c r="AX86" s="400">
        <v>24011.957946072413</v>
      </c>
      <c r="AY86" s="400">
        <v>24219.777525533136</v>
      </c>
      <c r="AZ86" s="400">
        <v>24429.675300788469</v>
      </c>
      <c r="BA86" s="400">
        <v>24641.672053796352</v>
      </c>
      <c r="BB86" s="400">
        <v>24855.788774334316</v>
      </c>
      <c r="BC86" s="400">
        <v>25072.046662077661</v>
      </c>
      <c r="BD86" s="400">
        <v>25290.467128698438</v>
      </c>
      <c r="BE86" s="400">
        <v>25511.071799985421</v>
      </c>
      <c r="BF86" s="400">
        <v>25733.882517985276</v>
      </c>
      <c r="BG86" s="400">
        <v>25958.92134316513</v>
      </c>
      <c r="BH86" s="400">
        <v>26186.210556596779</v>
      </c>
      <c r="BI86" s="400">
        <v>26415.772662162748</v>
      </c>
      <c r="BJ86" s="400">
        <v>26647.630388784375</v>
      </c>
      <c r="BK86" s="400">
        <v>26881.80669267222</v>
      </c>
      <c r="BL86" s="400">
        <v>27118.324759598941</v>
      </c>
      <c r="BM86" s="400">
        <v>27357.208007194931</v>
      </c>
      <c r="BN86" s="400">
        <v>27598.480087266878</v>
      </c>
      <c r="BO86" s="400">
        <v>27842.164888139549</v>
      </c>
      <c r="BP86" s="400">
        <v>0</v>
      </c>
      <c r="BQ86" s="400">
        <v>0</v>
      </c>
      <c r="BR86" s="400">
        <v>0</v>
      </c>
      <c r="BS86" s="400">
        <v>0</v>
      </c>
      <c r="BT86" s="400">
        <v>0</v>
      </c>
      <c r="BU86" s="400">
        <v>0</v>
      </c>
    </row>
    <row r="87" spans="1:73" s="199" customFormat="1" ht="15.75" customHeight="1" outlineLevel="2">
      <c r="A87" s="132"/>
      <c r="B87" s="132"/>
      <c r="C87" s="37" t="s">
        <v>489</v>
      </c>
      <c r="D87" s="8" t="s">
        <v>6</v>
      </c>
      <c r="E87" s="41" t="s">
        <v>490</v>
      </c>
      <c r="F87" s="41"/>
      <c r="G87" s="41"/>
      <c r="H87" s="41"/>
      <c r="I87" s="90">
        <v>4948.2080000000005</v>
      </c>
      <c r="J87" s="400">
        <v>0</v>
      </c>
      <c r="K87" s="400">
        <v>0</v>
      </c>
      <c r="L87" s="400">
        <v>0</v>
      </c>
      <c r="M87" s="400">
        <v>0</v>
      </c>
      <c r="N87" s="400">
        <v>0</v>
      </c>
      <c r="O87" s="400">
        <v>0</v>
      </c>
      <c r="P87" s="400">
        <v>0</v>
      </c>
      <c r="Q87" s="400">
        <v>0</v>
      </c>
      <c r="R87" s="400">
        <v>0</v>
      </c>
      <c r="S87" s="400">
        <v>0</v>
      </c>
      <c r="T87" s="400">
        <v>0</v>
      </c>
      <c r="U87" s="400">
        <v>0</v>
      </c>
      <c r="V87" s="400">
        <v>0</v>
      </c>
      <c r="W87" s="400">
        <v>0</v>
      </c>
      <c r="X87" s="400">
        <v>0</v>
      </c>
      <c r="Y87" s="400">
        <v>0</v>
      </c>
      <c r="Z87" s="400">
        <v>0</v>
      </c>
      <c r="AA87" s="400">
        <v>0</v>
      </c>
      <c r="AB87" s="400">
        <v>0</v>
      </c>
      <c r="AC87" s="400">
        <v>0</v>
      </c>
      <c r="AD87" s="400">
        <v>0</v>
      </c>
      <c r="AE87" s="400">
        <v>0</v>
      </c>
      <c r="AF87" s="400">
        <v>1920.0640000000001</v>
      </c>
      <c r="AG87" s="400">
        <v>0</v>
      </c>
      <c r="AH87" s="400">
        <v>0</v>
      </c>
      <c r="AI87" s="400">
        <v>0</v>
      </c>
      <c r="AJ87" s="400">
        <v>0</v>
      </c>
      <c r="AK87" s="400">
        <v>0</v>
      </c>
      <c r="AL87" s="400">
        <v>0</v>
      </c>
      <c r="AM87" s="400">
        <v>0</v>
      </c>
      <c r="AN87" s="400">
        <v>0</v>
      </c>
      <c r="AO87" s="400">
        <v>0</v>
      </c>
      <c r="AP87" s="400">
        <v>0</v>
      </c>
      <c r="AQ87" s="400">
        <v>1445.8240000000001</v>
      </c>
      <c r="AR87" s="400">
        <v>0</v>
      </c>
      <c r="AS87" s="400">
        <v>0</v>
      </c>
      <c r="AT87" s="400">
        <v>0</v>
      </c>
      <c r="AU87" s="400">
        <v>0</v>
      </c>
      <c r="AV87" s="400">
        <v>0</v>
      </c>
      <c r="AW87" s="400">
        <v>0</v>
      </c>
      <c r="AX87" s="400">
        <v>494.76</v>
      </c>
      <c r="AY87" s="400">
        <v>0</v>
      </c>
      <c r="AZ87" s="400">
        <v>0</v>
      </c>
      <c r="BA87" s="400">
        <v>0</v>
      </c>
      <c r="BB87" s="400">
        <v>0</v>
      </c>
      <c r="BC87" s="400">
        <v>0</v>
      </c>
      <c r="BD87" s="400">
        <v>0</v>
      </c>
      <c r="BE87" s="400">
        <v>0</v>
      </c>
      <c r="BF87" s="400">
        <v>0</v>
      </c>
      <c r="BG87" s="400">
        <v>0</v>
      </c>
      <c r="BH87" s="400">
        <v>0</v>
      </c>
      <c r="BI87" s="400">
        <v>0</v>
      </c>
      <c r="BJ87" s="400">
        <v>0</v>
      </c>
      <c r="BK87" s="400">
        <v>0</v>
      </c>
      <c r="BL87" s="400">
        <v>1087.56</v>
      </c>
      <c r="BM87" s="400">
        <v>0</v>
      </c>
      <c r="BN87" s="400">
        <v>0</v>
      </c>
      <c r="BO87" s="400">
        <v>0</v>
      </c>
      <c r="BP87" s="400">
        <v>0</v>
      </c>
      <c r="BQ87" s="400">
        <v>0</v>
      </c>
      <c r="BR87" s="400">
        <v>0</v>
      </c>
      <c r="BS87" s="400">
        <v>0</v>
      </c>
      <c r="BT87" s="400">
        <v>0</v>
      </c>
      <c r="BU87" s="400">
        <v>0</v>
      </c>
    </row>
    <row r="88" spans="1:73" ht="15.75" customHeight="1" outlineLevel="2">
      <c r="A88" s="132"/>
      <c r="B88" s="132"/>
      <c r="C88" s="37" t="s">
        <v>296</v>
      </c>
      <c r="D88" s="8" t="s">
        <v>6</v>
      </c>
      <c r="E88" s="41" t="s">
        <v>488</v>
      </c>
      <c r="F88" s="41"/>
      <c r="G88" s="41"/>
      <c r="H88" s="41"/>
      <c r="I88" s="90">
        <v>-486955.19575485482</v>
      </c>
      <c r="J88" s="400">
        <v>-3212.939425</v>
      </c>
      <c r="K88" s="400">
        <v>-4918.9035400000002</v>
      </c>
      <c r="L88" s="400">
        <v>-2834.5857123000001</v>
      </c>
      <c r="M88" s="400">
        <v>-2275.816573046</v>
      </c>
      <c r="N88" s="400">
        <v>-2067.3475260069199</v>
      </c>
      <c r="O88" s="400">
        <v>-7153.787248027058</v>
      </c>
      <c r="P88" s="400">
        <v>-8480.0456894876006</v>
      </c>
      <c r="Q88" s="400">
        <v>-4858.7000747773518</v>
      </c>
      <c r="R88" s="400">
        <v>-7235.8796527728991</v>
      </c>
      <c r="S88" s="400">
        <v>-7002.7616973283566</v>
      </c>
      <c r="T88" s="400">
        <v>-8142.3412577749241</v>
      </c>
      <c r="U88" s="400">
        <v>-8166.142159430422</v>
      </c>
      <c r="V88" s="400">
        <v>-8100.1895041190301</v>
      </c>
      <c r="W88" s="400">
        <v>-8194.7536207014127</v>
      </c>
      <c r="X88" s="400">
        <v>-8320.2790196154419</v>
      </c>
      <c r="Y88" s="400">
        <v>-8448.3149265077482</v>
      </c>
      <c r="Z88" s="400">
        <v>-8910.3903015379037</v>
      </c>
      <c r="AA88" s="400">
        <v>-8712.1201090686627</v>
      </c>
      <c r="AB88" s="400">
        <v>-8847.9928377500364</v>
      </c>
      <c r="AC88" s="400">
        <v>-8894.7542170189845</v>
      </c>
      <c r="AD88" s="400">
        <v>-8966.5767551023746</v>
      </c>
      <c r="AE88" s="400">
        <v>-9039.1587152198626</v>
      </c>
      <c r="AF88" s="400">
        <v>-8579.4491988965601</v>
      </c>
      <c r="AG88" s="400">
        <v>-8355.5219775363748</v>
      </c>
      <c r="AH88" s="400">
        <v>-8423.4139896806046</v>
      </c>
      <c r="AI88" s="400">
        <v>-8511.4095145286537</v>
      </c>
      <c r="AJ88" s="400">
        <v>-8694.4526790592099</v>
      </c>
      <c r="AK88" s="400">
        <v>-8922.5674593577769</v>
      </c>
      <c r="AL88" s="400">
        <v>-8702.2989319644876</v>
      </c>
      <c r="AM88" s="400">
        <v>-8771.4290845341329</v>
      </c>
      <c r="AN88" s="400">
        <v>-8841.2505386294742</v>
      </c>
      <c r="AO88" s="400">
        <v>-8911.7702072657703</v>
      </c>
      <c r="AP88" s="400">
        <v>-8982.9950725884264</v>
      </c>
      <c r="AQ88" s="400">
        <v>-9346.0359365643108</v>
      </c>
      <c r="AR88" s="400">
        <v>-9127.5886716799523</v>
      </c>
      <c r="AS88" s="400">
        <v>-9253.4592216467518</v>
      </c>
      <c r="AT88" s="400">
        <v>-9275.0886021132228</v>
      </c>
      <c r="AU88" s="400">
        <v>-9349.9466513843545</v>
      </c>
      <c r="AV88" s="400">
        <v>-9716.6570311481955</v>
      </c>
      <c r="AW88" s="400">
        <v>-9501.9159772096791</v>
      </c>
      <c r="AX88" s="400">
        <v>-9579.0423002317766</v>
      </c>
      <c r="AY88" s="400">
        <v>-9656.939886484095</v>
      </c>
      <c r="AZ88" s="400">
        <v>-9735.6164485989357</v>
      </c>
      <c r="BA88" s="400">
        <v>-9815.0797763349256</v>
      </c>
      <c r="BB88" s="400">
        <v>-9895.3377373482745</v>
      </c>
      <c r="BC88" s="400">
        <v>-10267.502027971756</v>
      </c>
      <c r="BD88" s="400">
        <v>-9046.6507388535392</v>
      </c>
      <c r="BE88" s="400">
        <v>-9120.516409492071</v>
      </c>
      <c r="BF88" s="400">
        <v>-9195.1207368369942</v>
      </c>
      <c r="BG88" s="400">
        <v>-9270.4711074553634</v>
      </c>
      <c r="BH88" s="400">
        <v>-9637.6787317799171</v>
      </c>
      <c r="BI88" s="400">
        <v>-9423.4398948477155</v>
      </c>
      <c r="BJ88" s="400">
        <v>-9501.0734570461937</v>
      </c>
      <c r="BK88" s="400">
        <v>-9641.8627298666561</v>
      </c>
      <c r="BL88" s="400">
        <v>-9658.6773516653211</v>
      </c>
      <c r="BM88" s="400">
        <v>-9738.6632884319788</v>
      </c>
      <c r="BN88" s="400">
        <v>-9819.4490845662949</v>
      </c>
      <c r="BO88" s="400">
        <v>-9901.0427386619558</v>
      </c>
      <c r="BP88" s="400">
        <v>0</v>
      </c>
      <c r="BQ88" s="400">
        <v>0</v>
      </c>
      <c r="BR88" s="400">
        <v>0</v>
      </c>
      <c r="BS88" s="400">
        <v>0</v>
      </c>
      <c r="BT88" s="400">
        <v>0</v>
      </c>
      <c r="BU88" s="400">
        <v>0</v>
      </c>
    </row>
    <row r="89" spans="1:73" ht="15.75" customHeight="1" outlineLevel="2">
      <c r="A89" s="132"/>
      <c r="B89" s="132"/>
      <c r="C89" s="37" t="s">
        <v>297</v>
      </c>
      <c r="D89" s="8" t="s">
        <v>6</v>
      </c>
      <c r="E89" s="41" t="s">
        <v>491</v>
      </c>
      <c r="F89" s="41"/>
      <c r="G89" s="41"/>
      <c r="H89" s="41"/>
      <c r="I89" s="90">
        <v>-20349</v>
      </c>
      <c r="J89" s="400">
        <v>-5985</v>
      </c>
      <c r="K89" s="400">
        <v>-1710</v>
      </c>
      <c r="L89" s="400">
        <v>-665.00000000000011</v>
      </c>
      <c r="M89" s="400">
        <v>-3325</v>
      </c>
      <c r="N89" s="400">
        <v>-570</v>
      </c>
      <c r="O89" s="400">
        <v>-1900</v>
      </c>
      <c r="P89" s="400">
        <v>-570</v>
      </c>
      <c r="Q89" s="400">
        <v>0</v>
      </c>
      <c r="R89" s="400">
        <v>0</v>
      </c>
      <c r="S89" s="400">
        <v>0</v>
      </c>
      <c r="T89" s="400">
        <v>-285</v>
      </c>
      <c r="U89" s="400">
        <v>0</v>
      </c>
      <c r="V89" s="400">
        <v>0</v>
      </c>
      <c r="W89" s="400">
        <v>-855</v>
      </c>
      <c r="X89" s="400">
        <v>0</v>
      </c>
      <c r="Y89" s="400">
        <v>0</v>
      </c>
      <c r="Z89" s="400">
        <v>0</v>
      </c>
      <c r="AA89" s="400">
        <v>0</v>
      </c>
      <c r="AB89" s="400">
        <v>0</v>
      </c>
      <c r="AC89" s="400">
        <v>0</v>
      </c>
      <c r="AD89" s="400">
        <v>-3344</v>
      </c>
      <c r="AE89" s="400">
        <v>0</v>
      </c>
      <c r="AF89" s="400">
        <v>0</v>
      </c>
      <c r="AG89" s="400">
        <v>0</v>
      </c>
      <c r="AH89" s="400">
        <v>0</v>
      </c>
      <c r="AI89" s="400">
        <v>0</v>
      </c>
      <c r="AJ89" s="400">
        <v>0</v>
      </c>
      <c r="AK89" s="400">
        <v>0</v>
      </c>
      <c r="AL89" s="400">
        <v>0</v>
      </c>
      <c r="AM89" s="400">
        <v>0</v>
      </c>
      <c r="AN89" s="400">
        <v>-570</v>
      </c>
      <c r="AO89" s="400">
        <v>0</v>
      </c>
      <c r="AP89" s="400">
        <v>0</v>
      </c>
      <c r="AQ89" s="400">
        <v>0</v>
      </c>
      <c r="AR89" s="400">
        <v>0</v>
      </c>
      <c r="AS89" s="400">
        <v>0</v>
      </c>
      <c r="AT89" s="400">
        <v>0</v>
      </c>
      <c r="AU89" s="400">
        <v>0</v>
      </c>
      <c r="AV89" s="400">
        <v>0</v>
      </c>
      <c r="AW89" s="400">
        <v>0</v>
      </c>
      <c r="AX89" s="400">
        <v>-570</v>
      </c>
      <c r="AY89" s="400">
        <v>0</v>
      </c>
      <c r="AZ89" s="400">
        <v>0</v>
      </c>
      <c r="BA89" s="400">
        <v>0</v>
      </c>
      <c r="BB89" s="400">
        <v>0</v>
      </c>
      <c r="BC89" s="400">
        <v>0</v>
      </c>
      <c r="BD89" s="400">
        <v>0</v>
      </c>
      <c r="BE89" s="400">
        <v>0</v>
      </c>
      <c r="BF89" s="400">
        <v>0</v>
      </c>
      <c r="BG89" s="400">
        <v>0</v>
      </c>
      <c r="BH89" s="400">
        <v>0</v>
      </c>
      <c r="BI89" s="400">
        <v>0</v>
      </c>
      <c r="BJ89" s="400">
        <v>0</v>
      </c>
      <c r="BK89" s="400">
        <v>0</v>
      </c>
      <c r="BL89" s="400">
        <v>0</v>
      </c>
      <c r="BM89" s="400">
        <v>0</v>
      </c>
      <c r="BN89" s="400">
        <v>0</v>
      </c>
      <c r="BO89" s="400">
        <v>0</v>
      </c>
      <c r="BP89" s="400">
        <v>0</v>
      </c>
      <c r="BQ89" s="400">
        <v>0</v>
      </c>
      <c r="BR89" s="400">
        <v>0</v>
      </c>
      <c r="BS89" s="400">
        <v>0</v>
      </c>
      <c r="BT89" s="400">
        <v>0</v>
      </c>
      <c r="BU89" s="400">
        <v>0</v>
      </c>
    </row>
    <row r="90" spans="1:73" ht="15.75" customHeight="1" outlineLevel="2">
      <c r="A90" s="132"/>
      <c r="B90" s="132"/>
      <c r="C90" s="127" t="s">
        <v>245</v>
      </c>
      <c r="D90" s="8" t="s">
        <v>6</v>
      </c>
      <c r="E90" s="41"/>
      <c r="F90" s="41"/>
      <c r="G90" s="41"/>
      <c r="H90" s="41"/>
      <c r="I90" s="90">
        <v>678537.35698312451</v>
      </c>
      <c r="J90" s="401">
        <v>-6119.9394250000005</v>
      </c>
      <c r="K90" s="401">
        <v>2152.5964599999998</v>
      </c>
      <c r="L90" s="401">
        <v>835.91428769999982</v>
      </c>
      <c r="M90" s="401">
        <v>-2215.316573046</v>
      </c>
      <c r="N90" s="401">
        <v>244.65247399308009</v>
      </c>
      <c r="O90" s="401">
        <v>2235.712751972942</v>
      </c>
      <c r="P90" s="401">
        <v>7289.9543105123994</v>
      </c>
      <c r="Q90" s="401">
        <v>4831.2999252226482</v>
      </c>
      <c r="R90" s="401">
        <v>6254.1203472271009</v>
      </c>
      <c r="S90" s="401">
        <v>7437.2383026716434</v>
      </c>
      <c r="T90" s="401">
        <v>8862.6587422250759</v>
      </c>
      <c r="U90" s="401">
        <v>9408.8578405695771</v>
      </c>
      <c r="V90" s="401">
        <v>9955.5104958809716</v>
      </c>
      <c r="W90" s="401">
        <v>9302.4603792985872</v>
      </c>
      <c r="X90" s="401">
        <v>10334.379260384561</v>
      </c>
      <c r="Y90" s="401">
        <v>10514.836519092252</v>
      </c>
      <c r="Z90" s="401">
        <v>10367.424172974097</v>
      </c>
      <c r="AA90" s="401">
        <v>10886.650654933579</v>
      </c>
      <c r="AB90" s="401">
        <v>11078.153341532252</v>
      </c>
      <c r="AC90" s="401">
        <v>11198.353424056124</v>
      </c>
      <c r="AD90" s="401">
        <v>7951.1619623834849</v>
      </c>
      <c r="AE90" s="401">
        <v>11392.897389440859</v>
      </c>
      <c r="AF90" s="401">
        <v>13944.691466810764</v>
      </c>
      <c r="AG90" s="401">
        <v>12422.295454828023</v>
      </c>
      <c r="AH90" s="401">
        <v>12529.881617007439</v>
      </c>
      <c r="AI90" s="401">
        <v>12619.11904822627</v>
      </c>
      <c r="AJ90" s="401">
        <v>12615.081169323264</v>
      </c>
      <c r="AK90" s="401">
        <v>12567.761727508523</v>
      </c>
      <c r="AL90" s="401">
        <v>12970.633546770478</v>
      </c>
      <c r="AM90" s="401">
        <v>13085.932718988182</v>
      </c>
      <c r="AN90" s="401">
        <v>12632.384882928063</v>
      </c>
      <c r="AO90" s="401">
        <v>13320.001568507341</v>
      </c>
      <c r="AP90" s="401">
        <v>13438.794420942417</v>
      </c>
      <c r="AQ90" s="401">
        <v>14713.495451901841</v>
      </c>
      <c r="AR90" s="401">
        <v>13679.95579067086</v>
      </c>
      <c r="AS90" s="401">
        <v>13749.860685327569</v>
      </c>
      <c r="AT90" s="401">
        <v>13925.964503930843</v>
      </c>
      <c r="AU90" s="401">
        <v>14050.81698572015</v>
      </c>
      <c r="AV90" s="401">
        <v>13885.814242327357</v>
      </c>
      <c r="AW90" s="401">
        <v>14304.280009000631</v>
      </c>
      <c r="AX90" s="401">
        <v>14357.675645840634</v>
      </c>
      <c r="AY90" s="401">
        <v>14562.837639049041</v>
      </c>
      <c r="AZ90" s="401">
        <v>14694.058852189533</v>
      </c>
      <c r="BA90" s="401">
        <v>14826.592277461426</v>
      </c>
      <c r="BB90" s="401">
        <v>14960.451036986042</v>
      </c>
      <c r="BC90" s="401">
        <v>14804.544634105905</v>
      </c>
      <c r="BD90" s="401">
        <v>16243.816389844898</v>
      </c>
      <c r="BE90" s="401">
        <v>16390.555390493348</v>
      </c>
      <c r="BF90" s="401">
        <v>16538.761781148281</v>
      </c>
      <c r="BG90" s="401">
        <v>16688.450235709766</v>
      </c>
      <c r="BH90" s="401">
        <v>16548.531824816862</v>
      </c>
      <c r="BI90" s="401">
        <v>16992.332767315034</v>
      </c>
      <c r="BJ90" s="401">
        <v>17146.556931738181</v>
      </c>
      <c r="BK90" s="401">
        <v>17239.943962805562</v>
      </c>
      <c r="BL90" s="401">
        <v>18547.207407933623</v>
      </c>
      <c r="BM90" s="401">
        <v>17618.544718762954</v>
      </c>
      <c r="BN90" s="401">
        <v>17779.031002700583</v>
      </c>
      <c r="BO90" s="401">
        <v>17941.122149477593</v>
      </c>
      <c r="BP90" s="401">
        <v>0</v>
      </c>
      <c r="BQ90" s="401">
        <v>0</v>
      </c>
      <c r="BR90" s="401">
        <v>0</v>
      </c>
      <c r="BS90" s="401">
        <v>0</v>
      </c>
      <c r="BT90" s="401">
        <v>0</v>
      </c>
      <c r="BU90" s="401">
        <v>0</v>
      </c>
    </row>
    <row r="91" spans="1:73" ht="15.75" customHeight="1" outlineLevel="2">
      <c r="A91" s="132"/>
      <c r="B91" s="132"/>
      <c r="C91" s="37"/>
      <c r="D91" s="324"/>
      <c r="E91" s="402"/>
      <c r="F91" s="402"/>
      <c r="G91" s="37"/>
      <c r="H91" s="37"/>
      <c r="I91" s="37"/>
      <c r="J91" s="316"/>
      <c r="K91" s="100"/>
      <c r="L91" s="100"/>
      <c r="M91" s="100"/>
      <c r="N91" s="100"/>
      <c r="O91" s="100"/>
      <c r="P91" s="100"/>
      <c r="Q91" s="100"/>
      <c r="R91" s="100"/>
      <c r="S91" s="100"/>
      <c r="T91" s="100"/>
      <c r="U91" s="100"/>
      <c r="V91" s="100"/>
      <c r="W91" s="100"/>
      <c r="X91" s="100"/>
      <c r="Y91" s="100"/>
      <c r="Z91" s="100"/>
      <c r="AA91" s="100"/>
      <c r="AB91" s="100"/>
      <c r="AC91" s="100"/>
      <c r="AD91" s="100"/>
      <c r="AE91" s="100"/>
      <c r="AF91" s="100"/>
      <c r="AG91" s="100"/>
      <c r="AH91" s="100"/>
      <c r="AI91" s="100"/>
      <c r="AJ91" s="100"/>
      <c r="AK91" s="100"/>
      <c r="AL91" s="100"/>
      <c r="AM91" s="100"/>
      <c r="AN91" s="100"/>
      <c r="AO91" s="100"/>
      <c r="AP91" s="100"/>
      <c r="AQ91" s="100"/>
      <c r="AR91" s="100"/>
      <c r="AS91" s="100"/>
      <c r="AT91" s="100"/>
      <c r="AU91" s="100"/>
      <c r="AV91" s="100"/>
      <c r="AW91" s="100"/>
      <c r="AX91" s="100"/>
      <c r="AY91" s="100"/>
      <c r="AZ91" s="100"/>
      <c r="BA91" s="100"/>
      <c r="BB91" s="100"/>
      <c r="BC91" s="100"/>
      <c r="BD91" s="100"/>
      <c r="BE91" s="100"/>
      <c r="BF91" s="100"/>
      <c r="BG91" s="100"/>
      <c r="BH91" s="100"/>
      <c r="BI91" s="100"/>
      <c r="BJ91" s="100"/>
      <c r="BK91" s="100"/>
      <c r="BL91" s="100"/>
      <c r="BM91" s="100"/>
      <c r="BN91" s="100"/>
      <c r="BO91" s="100"/>
      <c r="BP91" s="100"/>
      <c r="BQ91" s="100"/>
      <c r="BR91" s="100"/>
      <c r="BS91" s="100"/>
      <c r="BT91" s="100"/>
      <c r="BU91" s="100"/>
    </row>
    <row r="92" spans="1:73" ht="25.5" customHeight="1" outlineLevel="1">
      <c r="A92" s="132"/>
      <c r="B92" s="132"/>
      <c r="C92" s="142" t="s">
        <v>249</v>
      </c>
      <c r="D92" s="37"/>
      <c r="E92" s="402"/>
      <c r="F92" s="402"/>
      <c r="G92" s="37"/>
      <c r="H92" s="37"/>
      <c r="I92" s="37"/>
      <c r="J92" s="316"/>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row>
    <row r="93" spans="1:73" ht="15.75" customHeight="1" outlineLevel="2">
      <c r="A93" s="132"/>
      <c r="B93" s="132"/>
      <c r="C93" s="123" t="s">
        <v>145</v>
      </c>
      <c r="D93" s="92"/>
      <c r="E93" s="130"/>
      <c r="F93" s="130"/>
      <c r="G93" s="41"/>
      <c r="H93" s="41"/>
      <c r="I93" s="41"/>
      <c r="J93" s="400">
        <v>0</v>
      </c>
      <c r="K93" s="400">
        <v>-6119.9394250000005</v>
      </c>
      <c r="L93" s="400">
        <v>2152.5964599999998</v>
      </c>
      <c r="M93" s="400">
        <v>835.91428769999993</v>
      </c>
      <c r="N93" s="400">
        <v>-2215.316573046</v>
      </c>
      <c r="O93" s="400">
        <v>244.65247399308009</v>
      </c>
      <c r="P93" s="400">
        <v>2235.712751972942</v>
      </c>
      <c r="Q93" s="400">
        <v>7289.9543105123994</v>
      </c>
      <c r="R93" s="400">
        <v>4831.2999252226473</v>
      </c>
      <c r="S93" s="400">
        <v>6254.1203472271</v>
      </c>
      <c r="T93" s="400">
        <v>7437.2383026716416</v>
      </c>
      <c r="U93" s="400">
        <v>8862.6587422250741</v>
      </c>
      <c r="V93" s="400">
        <v>9408.8578405695753</v>
      </c>
      <c r="W93" s="400">
        <v>9955.5104958809716</v>
      </c>
      <c r="X93" s="400">
        <v>9302.4603792985872</v>
      </c>
      <c r="Y93" s="400">
        <v>10334.379260384561</v>
      </c>
      <c r="Z93" s="400">
        <v>10514.836519092252</v>
      </c>
      <c r="AA93" s="400">
        <v>10367.424172974097</v>
      </c>
      <c r="AB93" s="400">
        <v>10886.650654933579</v>
      </c>
      <c r="AC93" s="400">
        <v>11078.153341532252</v>
      </c>
      <c r="AD93" s="400">
        <v>11198.353424056124</v>
      </c>
      <c r="AE93" s="400">
        <v>7951.1619623834849</v>
      </c>
      <c r="AF93" s="400">
        <v>11392.897389440859</v>
      </c>
      <c r="AG93" s="400">
        <v>13944.691466810764</v>
      </c>
      <c r="AH93" s="400">
        <v>12422.295454828025</v>
      </c>
      <c r="AI93" s="400">
        <v>12529.881617007441</v>
      </c>
      <c r="AJ93" s="400">
        <v>12619.119048226272</v>
      </c>
      <c r="AK93" s="400">
        <v>12615.081169323266</v>
      </c>
      <c r="AL93" s="400">
        <v>12567.761727508525</v>
      </c>
      <c r="AM93" s="400">
        <v>12970.633546770479</v>
      </c>
      <c r="AN93" s="400">
        <v>13085.932718988184</v>
      </c>
      <c r="AO93" s="400">
        <v>12632.384882928067</v>
      </c>
      <c r="AP93" s="400">
        <v>13320.001568507343</v>
      </c>
      <c r="AQ93" s="400">
        <v>13438.79442094242</v>
      </c>
      <c r="AR93" s="400">
        <v>14713.495451901843</v>
      </c>
      <c r="AS93" s="400">
        <v>13679.95579067086</v>
      </c>
      <c r="AT93" s="400">
        <v>13749.860685327569</v>
      </c>
      <c r="AU93" s="400">
        <v>13925.964503930843</v>
      </c>
      <c r="AV93" s="400">
        <v>14050.816985720152</v>
      </c>
      <c r="AW93" s="400">
        <v>13885.81424232736</v>
      </c>
      <c r="AX93" s="400">
        <v>14304.280009000635</v>
      </c>
      <c r="AY93" s="400">
        <v>14357.675645840638</v>
      </c>
      <c r="AZ93" s="400">
        <v>14562.837639049045</v>
      </c>
      <c r="BA93" s="400">
        <v>14694.058852189537</v>
      </c>
      <c r="BB93" s="400">
        <v>14826.59227746143</v>
      </c>
      <c r="BC93" s="400">
        <v>14960.451036986047</v>
      </c>
      <c r="BD93" s="400">
        <v>14804.544634105909</v>
      </c>
      <c r="BE93" s="400">
        <v>16243.8163898449</v>
      </c>
      <c r="BF93" s="400">
        <v>16390.555390493348</v>
      </c>
      <c r="BG93" s="400">
        <v>16538.761781148278</v>
      </c>
      <c r="BH93" s="400">
        <v>16688.450235709763</v>
      </c>
      <c r="BI93" s="400">
        <v>16548.531824816862</v>
      </c>
      <c r="BJ93" s="400">
        <v>16992.332767315034</v>
      </c>
      <c r="BK93" s="400">
        <v>17146.556931738181</v>
      </c>
      <c r="BL93" s="400">
        <v>17239.943962805562</v>
      </c>
      <c r="BM93" s="400">
        <v>18547.207407933623</v>
      </c>
      <c r="BN93" s="400">
        <v>17618.544718762954</v>
      </c>
      <c r="BO93" s="400">
        <v>17779.031002700583</v>
      </c>
      <c r="BP93" s="400">
        <v>0</v>
      </c>
      <c r="BQ93" s="400">
        <v>0</v>
      </c>
      <c r="BR93" s="400">
        <v>0</v>
      </c>
      <c r="BS93" s="400">
        <v>0</v>
      </c>
      <c r="BT93" s="400">
        <v>0</v>
      </c>
      <c r="BU93" s="400">
        <v>0</v>
      </c>
    </row>
    <row r="94" spans="1:73" ht="15.75" customHeight="1" outlineLevel="2">
      <c r="A94" s="132"/>
      <c r="B94" s="132"/>
      <c r="C94" s="24" t="s">
        <v>247</v>
      </c>
      <c r="D94" s="8" t="s">
        <v>6</v>
      </c>
      <c r="E94" s="143" t="s">
        <v>307</v>
      </c>
      <c r="F94" s="130"/>
      <c r="G94" s="41"/>
      <c r="H94" s="41"/>
      <c r="I94" s="90">
        <v>678537.35698312451</v>
      </c>
      <c r="J94" s="400">
        <v>-6119.9394250000005</v>
      </c>
      <c r="K94" s="400">
        <v>2152.5964599999998</v>
      </c>
      <c r="L94" s="400">
        <v>835.91428769999982</v>
      </c>
      <c r="M94" s="400">
        <v>-2215.316573046</v>
      </c>
      <c r="N94" s="400">
        <v>244.65247399308009</v>
      </c>
      <c r="O94" s="400">
        <v>2235.712751972942</v>
      </c>
      <c r="P94" s="400">
        <v>7289.9543105123994</v>
      </c>
      <c r="Q94" s="400">
        <v>4831.2999252226482</v>
      </c>
      <c r="R94" s="400">
        <v>6254.1203472271009</v>
      </c>
      <c r="S94" s="400">
        <v>7437.2383026716434</v>
      </c>
      <c r="T94" s="400">
        <v>8862.6587422250759</v>
      </c>
      <c r="U94" s="400">
        <v>9408.8578405695771</v>
      </c>
      <c r="V94" s="400">
        <v>9955.5104958809716</v>
      </c>
      <c r="W94" s="400">
        <v>9302.4603792985872</v>
      </c>
      <c r="X94" s="400">
        <v>10334.379260384561</v>
      </c>
      <c r="Y94" s="400">
        <v>10514.836519092252</v>
      </c>
      <c r="Z94" s="400">
        <v>10367.424172974097</v>
      </c>
      <c r="AA94" s="400">
        <v>10886.650654933579</v>
      </c>
      <c r="AB94" s="400">
        <v>11078.153341532252</v>
      </c>
      <c r="AC94" s="400">
        <v>11198.353424056124</v>
      </c>
      <c r="AD94" s="400">
        <v>7951.1619623834849</v>
      </c>
      <c r="AE94" s="400">
        <v>11392.897389440859</v>
      </c>
      <c r="AF94" s="400">
        <v>13944.691466810764</v>
      </c>
      <c r="AG94" s="400">
        <v>12422.295454828023</v>
      </c>
      <c r="AH94" s="400">
        <v>12529.881617007439</v>
      </c>
      <c r="AI94" s="400">
        <v>12619.11904822627</v>
      </c>
      <c r="AJ94" s="400">
        <v>12615.081169323264</v>
      </c>
      <c r="AK94" s="400">
        <v>12567.761727508523</v>
      </c>
      <c r="AL94" s="400">
        <v>12970.633546770478</v>
      </c>
      <c r="AM94" s="400">
        <v>13085.932718988182</v>
      </c>
      <c r="AN94" s="400">
        <v>12632.384882928063</v>
      </c>
      <c r="AO94" s="400">
        <v>13320.001568507341</v>
      </c>
      <c r="AP94" s="400">
        <v>13438.794420942417</v>
      </c>
      <c r="AQ94" s="400">
        <v>14713.495451901841</v>
      </c>
      <c r="AR94" s="400">
        <v>13679.95579067086</v>
      </c>
      <c r="AS94" s="400">
        <v>13749.860685327569</v>
      </c>
      <c r="AT94" s="400">
        <v>13925.964503930843</v>
      </c>
      <c r="AU94" s="400">
        <v>14050.81698572015</v>
      </c>
      <c r="AV94" s="400">
        <v>13885.814242327357</v>
      </c>
      <c r="AW94" s="400">
        <v>14304.280009000631</v>
      </c>
      <c r="AX94" s="400">
        <v>14357.675645840634</v>
      </c>
      <c r="AY94" s="400">
        <v>14562.837639049041</v>
      </c>
      <c r="AZ94" s="400">
        <v>14694.058852189533</v>
      </c>
      <c r="BA94" s="400">
        <v>14826.592277461426</v>
      </c>
      <c r="BB94" s="400">
        <v>14960.451036986042</v>
      </c>
      <c r="BC94" s="400">
        <v>14804.544634105905</v>
      </c>
      <c r="BD94" s="400">
        <v>16243.816389844898</v>
      </c>
      <c r="BE94" s="400">
        <v>16390.555390493348</v>
      </c>
      <c r="BF94" s="400">
        <v>16538.761781148281</v>
      </c>
      <c r="BG94" s="400">
        <v>16688.450235709766</v>
      </c>
      <c r="BH94" s="400">
        <v>16548.531824816862</v>
      </c>
      <c r="BI94" s="400">
        <v>16992.332767315034</v>
      </c>
      <c r="BJ94" s="400">
        <v>17146.556931738181</v>
      </c>
      <c r="BK94" s="400">
        <v>17239.943962805562</v>
      </c>
      <c r="BL94" s="400">
        <v>18547.207407933623</v>
      </c>
      <c r="BM94" s="400">
        <v>17618.544718762954</v>
      </c>
      <c r="BN94" s="400">
        <v>17779.031002700583</v>
      </c>
      <c r="BO94" s="400">
        <v>17941.122149477593</v>
      </c>
      <c r="BP94" s="400">
        <v>0</v>
      </c>
      <c r="BQ94" s="400">
        <v>0</v>
      </c>
      <c r="BR94" s="400">
        <v>0</v>
      </c>
      <c r="BS94" s="400">
        <v>0</v>
      </c>
      <c r="BT94" s="400">
        <v>0</v>
      </c>
      <c r="BU94" s="400">
        <v>0</v>
      </c>
    </row>
    <row r="95" spans="1:73" ht="15.75" customHeight="1" outlineLevel="2">
      <c r="A95" s="132"/>
      <c r="B95" s="132"/>
      <c r="C95" s="24" t="s">
        <v>248</v>
      </c>
      <c r="D95" s="8" t="s">
        <v>6</v>
      </c>
      <c r="E95" s="143" t="s">
        <v>305</v>
      </c>
      <c r="F95" s="123"/>
      <c r="G95" s="123"/>
      <c r="H95" s="41"/>
      <c r="I95" s="90">
        <v>-678537.35698312451</v>
      </c>
      <c r="J95" s="131"/>
      <c r="K95" s="400">
        <v>6119.9394250000005</v>
      </c>
      <c r="L95" s="400">
        <v>-2152.5964599999998</v>
      </c>
      <c r="M95" s="400">
        <v>-835.91428769999982</v>
      </c>
      <c r="N95" s="400">
        <v>2215.316573046</v>
      </c>
      <c r="O95" s="400">
        <v>-244.65247399308009</v>
      </c>
      <c r="P95" s="400">
        <v>-2235.712751972942</v>
      </c>
      <c r="Q95" s="400">
        <v>-7289.9543105123994</v>
      </c>
      <c r="R95" s="400">
        <v>-4831.2999252226482</v>
      </c>
      <c r="S95" s="400">
        <v>-6254.1203472271009</v>
      </c>
      <c r="T95" s="400">
        <v>-7437.2383026716434</v>
      </c>
      <c r="U95" s="400">
        <v>-8862.6587422250759</v>
      </c>
      <c r="V95" s="400">
        <v>-9408.8578405695771</v>
      </c>
      <c r="W95" s="400">
        <v>-9955.5104958809716</v>
      </c>
      <c r="X95" s="400">
        <v>-9302.4603792985872</v>
      </c>
      <c r="Y95" s="400">
        <v>-10334.379260384561</v>
      </c>
      <c r="Z95" s="400">
        <v>-10514.836519092252</v>
      </c>
      <c r="AA95" s="400">
        <v>-10367.424172974097</v>
      </c>
      <c r="AB95" s="400">
        <v>-10886.650654933579</v>
      </c>
      <c r="AC95" s="400">
        <v>-11078.153341532252</v>
      </c>
      <c r="AD95" s="400">
        <v>-11198.353424056124</v>
      </c>
      <c r="AE95" s="400">
        <v>-7951.1619623834849</v>
      </c>
      <c r="AF95" s="400">
        <v>-11392.897389440859</v>
      </c>
      <c r="AG95" s="400">
        <v>-13944.691466810764</v>
      </c>
      <c r="AH95" s="400">
        <v>-12422.295454828023</v>
      </c>
      <c r="AI95" s="400">
        <v>-12529.881617007439</v>
      </c>
      <c r="AJ95" s="400">
        <v>-12619.11904822627</v>
      </c>
      <c r="AK95" s="400">
        <v>-12615.081169323264</v>
      </c>
      <c r="AL95" s="400">
        <v>-12567.761727508523</v>
      </c>
      <c r="AM95" s="400">
        <v>-12970.633546770478</v>
      </c>
      <c r="AN95" s="400">
        <v>-13085.932718988182</v>
      </c>
      <c r="AO95" s="400">
        <v>-12632.384882928063</v>
      </c>
      <c r="AP95" s="400">
        <v>-13320.001568507341</v>
      </c>
      <c r="AQ95" s="400">
        <v>-13438.794420942417</v>
      </c>
      <c r="AR95" s="400">
        <v>-14713.495451901841</v>
      </c>
      <c r="AS95" s="400">
        <v>-13679.95579067086</v>
      </c>
      <c r="AT95" s="400">
        <v>-13749.860685327569</v>
      </c>
      <c r="AU95" s="400">
        <v>-13925.964503930843</v>
      </c>
      <c r="AV95" s="400">
        <v>-14050.81698572015</v>
      </c>
      <c r="AW95" s="400">
        <v>-13885.814242327357</v>
      </c>
      <c r="AX95" s="400">
        <v>-14304.280009000631</v>
      </c>
      <c r="AY95" s="400">
        <v>-14357.675645840634</v>
      </c>
      <c r="AZ95" s="400">
        <v>-14562.837639049041</v>
      </c>
      <c r="BA95" s="400">
        <v>-14694.058852189533</v>
      </c>
      <c r="BB95" s="400">
        <v>-14826.592277461426</v>
      </c>
      <c r="BC95" s="400">
        <v>-14960.451036986042</v>
      </c>
      <c r="BD95" s="400">
        <v>-14804.544634105905</v>
      </c>
      <c r="BE95" s="400">
        <v>-16243.816389844898</v>
      </c>
      <c r="BF95" s="400">
        <v>-16390.555390493348</v>
      </c>
      <c r="BG95" s="400">
        <v>-16538.761781148281</v>
      </c>
      <c r="BH95" s="400">
        <v>-16688.450235709766</v>
      </c>
      <c r="BI95" s="400">
        <v>-16548.531824816862</v>
      </c>
      <c r="BJ95" s="400">
        <v>-16992.332767315034</v>
      </c>
      <c r="BK95" s="400">
        <v>-17146.556931738181</v>
      </c>
      <c r="BL95" s="400">
        <v>-17239.943962805562</v>
      </c>
      <c r="BM95" s="400">
        <v>-18547.207407933623</v>
      </c>
      <c r="BN95" s="400">
        <v>-17618.544718762954</v>
      </c>
      <c r="BO95" s="400">
        <v>-17779.031002700583</v>
      </c>
      <c r="BP95" s="400">
        <v>-17941.122149477593</v>
      </c>
      <c r="BQ95" s="400">
        <v>0</v>
      </c>
      <c r="BR95" s="400">
        <v>0</v>
      </c>
      <c r="BS95" s="400">
        <v>0</v>
      </c>
      <c r="BT95" s="400">
        <v>0</v>
      </c>
      <c r="BU95" s="400">
        <v>0</v>
      </c>
    </row>
    <row r="96" spans="1:73" ht="15.75" customHeight="1" outlineLevel="2" thickBot="1">
      <c r="A96" s="132"/>
      <c r="B96" s="132"/>
      <c r="C96" s="123" t="s">
        <v>154</v>
      </c>
      <c r="D96" s="8" t="s">
        <v>6</v>
      </c>
      <c r="E96" s="143" t="s">
        <v>306</v>
      </c>
      <c r="F96" s="123"/>
      <c r="G96" s="123"/>
      <c r="H96" s="41"/>
      <c r="I96" s="131"/>
      <c r="J96" s="403">
        <v>-6119.9394250000005</v>
      </c>
      <c r="K96" s="403">
        <v>2152.5964599999998</v>
      </c>
      <c r="L96" s="403">
        <v>835.91428769999993</v>
      </c>
      <c r="M96" s="403">
        <v>-2215.316573046</v>
      </c>
      <c r="N96" s="403">
        <v>244.65247399308009</v>
      </c>
      <c r="O96" s="403">
        <v>2235.712751972942</v>
      </c>
      <c r="P96" s="403">
        <v>7289.9543105123994</v>
      </c>
      <c r="Q96" s="403">
        <v>4831.2999252226473</v>
      </c>
      <c r="R96" s="403">
        <v>6254.1203472271</v>
      </c>
      <c r="S96" s="403">
        <v>7437.2383026716416</v>
      </c>
      <c r="T96" s="403">
        <v>8862.6587422250741</v>
      </c>
      <c r="U96" s="403">
        <v>9408.8578405695753</v>
      </c>
      <c r="V96" s="403">
        <v>9955.5104958809716</v>
      </c>
      <c r="W96" s="403">
        <v>9302.4603792985872</v>
      </c>
      <c r="X96" s="403">
        <v>10334.379260384561</v>
      </c>
      <c r="Y96" s="403">
        <v>10514.836519092252</v>
      </c>
      <c r="Z96" s="403">
        <v>10367.424172974097</v>
      </c>
      <c r="AA96" s="403">
        <v>10886.650654933579</v>
      </c>
      <c r="AB96" s="403">
        <v>11078.153341532252</v>
      </c>
      <c r="AC96" s="403">
        <v>11198.353424056124</v>
      </c>
      <c r="AD96" s="403">
        <v>7951.1619623834849</v>
      </c>
      <c r="AE96" s="403">
        <v>11392.897389440859</v>
      </c>
      <c r="AF96" s="403">
        <v>13944.691466810764</v>
      </c>
      <c r="AG96" s="403">
        <v>12422.295454828025</v>
      </c>
      <c r="AH96" s="403">
        <v>12529.881617007441</v>
      </c>
      <c r="AI96" s="403">
        <v>12619.119048226272</v>
      </c>
      <c r="AJ96" s="403">
        <v>12615.081169323266</v>
      </c>
      <c r="AK96" s="403">
        <v>12567.761727508525</v>
      </c>
      <c r="AL96" s="403">
        <v>12970.633546770479</v>
      </c>
      <c r="AM96" s="403">
        <v>13085.932718988184</v>
      </c>
      <c r="AN96" s="403">
        <v>12632.384882928067</v>
      </c>
      <c r="AO96" s="403">
        <v>13320.001568507343</v>
      </c>
      <c r="AP96" s="403">
        <v>13438.79442094242</v>
      </c>
      <c r="AQ96" s="403">
        <v>14713.495451901843</v>
      </c>
      <c r="AR96" s="403">
        <v>13679.95579067086</v>
      </c>
      <c r="AS96" s="403">
        <v>13749.860685327569</v>
      </c>
      <c r="AT96" s="403">
        <v>13925.964503930843</v>
      </c>
      <c r="AU96" s="403">
        <v>14050.816985720152</v>
      </c>
      <c r="AV96" s="403">
        <v>13885.81424232736</v>
      </c>
      <c r="AW96" s="403">
        <v>14304.280009000635</v>
      </c>
      <c r="AX96" s="403">
        <v>14357.675645840638</v>
      </c>
      <c r="AY96" s="403">
        <v>14562.837639049045</v>
      </c>
      <c r="AZ96" s="403">
        <v>14694.058852189537</v>
      </c>
      <c r="BA96" s="403">
        <v>14826.59227746143</v>
      </c>
      <c r="BB96" s="403">
        <v>14960.451036986047</v>
      </c>
      <c r="BC96" s="403">
        <v>14804.544634105909</v>
      </c>
      <c r="BD96" s="403">
        <v>16243.8163898449</v>
      </c>
      <c r="BE96" s="403">
        <v>16390.555390493348</v>
      </c>
      <c r="BF96" s="403">
        <v>16538.761781148278</v>
      </c>
      <c r="BG96" s="403">
        <v>16688.450235709763</v>
      </c>
      <c r="BH96" s="403">
        <v>16548.531824816862</v>
      </c>
      <c r="BI96" s="403">
        <v>16992.332767315034</v>
      </c>
      <c r="BJ96" s="403">
        <v>17146.556931738181</v>
      </c>
      <c r="BK96" s="403">
        <v>17239.943962805562</v>
      </c>
      <c r="BL96" s="403">
        <v>18547.207407933623</v>
      </c>
      <c r="BM96" s="403">
        <v>17618.544718762954</v>
      </c>
      <c r="BN96" s="403">
        <v>17779.031002700583</v>
      </c>
      <c r="BO96" s="403">
        <v>17941.122149477589</v>
      </c>
      <c r="BP96" s="403">
        <v>-17941.122149477593</v>
      </c>
      <c r="BQ96" s="403">
        <v>0</v>
      </c>
      <c r="BR96" s="403">
        <v>0</v>
      </c>
      <c r="BS96" s="403">
        <v>0</v>
      </c>
      <c r="BT96" s="403">
        <v>0</v>
      </c>
      <c r="BU96" s="403">
        <v>0</v>
      </c>
    </row>
    <row r="97" spans="1:73" ht="13.5" outlineLevel="1" thickTop="1">
      <c r="A97" s="132"/>
      <c r="B97" s="132"/>
      <c r="C97" s="132"/>
      <c r="D97" s="132"/>
      <c r="E97" s="132"/>
      <c r="F97" s="132"/>
      <c r="G97" s="132"/>
      <c r="H97" s="132"/>
      <c r="I97" s="132"/>
      <c r="J97" s="132"/>
      <c r="K97" s="132"/>
      <c r="L97" s="132"/>
      <c r="M97" s="132"/>
      <c r="N97" s="132"/>
      <c r="O97" s="132"/>
      <c r="P97" s="132"/>
      <c r="Q97" s="132"/>
      <c r="R97" s="132"/>
      <c r="S97" s="132"/>
      <c r="T97" s="132"/>
      <c r="U97" s="132"/>
      <c r="V97" s="132"/>
      <c r="W97" s="132"/>
      <c r="X97" s="132"/>
      <c r="Y97" s="132"/>
      <c r="Z97" s="132"/>
      <c r="AA97" s="132"/>
      <c r="AB97" s="132"/>
      <c r="AC97" s="132"/>
      <c r="AD97" s="132"/>
      <c r="AE97" s="132"/>
      <c r="AF97" s="132"/>
      <c r="AG97" s="132"/>
      <c r="AH97" s="132"/>
      <c r="AI97" s="132"/>
      <c r="AJ97" s="132"/>
      <c r="AK97" s="132"/>
      <c r="AL97" s="132"/>
      <c r="AM97" s="132"/>
      <c r="AN97" s="132"/>
      <c r="AO97" s="132"/>
      <c r="AP97" s="132"/>
      <c r="AQ97" s="132"/>
      <c r="AR97" s="132"/>
      <c r="AS97" s="132"/>
      <c r="AT97" s="132"/>
      <c r="AU97" s="132"/>
      <c r="AV97" s="132"/>
      <c r="AW97" s="132"/>
      <c r="AX97" s="132"/>
      <c r="AY97" s="132"/>
      <c r="AZ97" s="132"/>
      <c r="BA97" s="132"/>
      <c r="BB97" s="132"/>
      <c r="BC97" s="132"/>
      <c r="BD97" s="132"/>
      <c r="BE97" s="132"/>
      <c r="BF97" s="132"/>
      <c r="BG97" s="132"/>
      <c r="BH97" s="132"/>
      <c r="BI97" s="132"/>
      <c r="BJ97" s="132"/>
      <c r="BK97" s="132"/>
      <c r="BL97" s="132"/>
      <c r="BM97" s="132"/>
      <c r="BN97" s="132"/>
      <c r="BO97" s="132"/>
      <c r="BP97" s="132"/>
      <c r="BQ97" s="132"/>
      <c r="BR97" s="132"/>
      <c r="BS97" s="132"/>
      <c r="BT97" s="132"/>
      <c r="BU97" s="132"/>
    </row>
    <row r="98" spans="1:73" ht="23.25" customHeight="1" thickBot="1">
      <c r="A98" s="333"/>
      <c r="B98" s="333"/>
      <c r="C98" s="333" t="s">
        <v>214</v>
      </c>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33"/>
      <c r="AU98" s="333"/>
      <c r="AV98" s="333"/>
      <c r="AW98" s="333"/>
      <c r="AX98" s="333"/>
      <c r="AY98" s="333"/>
      <c r="AZ98" s="333"/>
      <c r="BA98" s="333"/>
      <c r="BB98" s="333"/>
      <c r="BC98" s="333"/>
      <c r="BD98" s="333"/>
      <c r="BE98" s="333"/>
      <c r="BF98" s="333"/>
      <c r="BG98" s="333"/>
      <c r="BH98" s="333"/>
      <c r="BI98" s="333"/>
      <c r="BJ98" s="333"/>
      <c r="BK98" s="333"/>
      <c r="BL98" s="333"/>
      <c r="BM98" s="333"/>
      <c r="BN98" s="333"/>
      <c r="BO98" s="333"/>
      <c r="BP98" s="333"/>
      <c r="BQ98" s="333"/>
      <c r="BR98" s="333"/>
      <c r="BS98" s="333"/>
      <c r="BT98" s="333"/>
      <c r="BU98" s="333"/>
    </row>
    <row r="99" spans="1:73" s="199" customFormat="1" ht="26.25" customHeight="1" outlineLevel="1">
      <c r="A99" s="132"/>
      <c r="B99" s="132"/>
      <c r="C99" s="142" t="s">
        <v>663</v>
      </c>
      <c r="D99" s="132"/>
      <c r="E99" s="132"/>
      <c r="F99" s="132"/>
      <c r="G99" s="132"/>
      <c r="H99" s="132"/>
      <c r="Q99" s="132"/>
      <c r="R99" s="132"/>
      <c r="S99" s="132"/>
      <c r="T99" s="132"/>
      <c r="U99" s="132"/>
      <c r="V99" s="132"/>
      <c r="W99" s="132"/>
      <c r="X99" s="132"/>
      <c r="Y99" s="132"/>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row>
    <row r="100" spans="1:73" s="199" customFormat="1" ht="18" customHeight="1" outlineLevel="2">
      <c r="A100" s="132"/>
      <c r="B100" s="132"/>
      <c r="C100" s="199" t="s">
        <v>125</v>
      </c>
      <c r="D100" s="132"/>
      <c r="E100" s="132"/>
      <c r="F100" s="132"/>
      <c r="G100" s="132"/>
      <c r="H100" s="132"/>
      <c r="I100" s="132"/>
      <c r="J100" s="296">
        <v>1</v>
      </c>
      <c r="K100" s="296">
        <v>2</v>
      </c>
      <c r="L100" s="296">
        <v>3</v>
      </c>
      <c r="M100" s="296">
        <v>4</v>
      </c>
      <c r="N100" s="296">
        <v>5</v>
      </c>
      <c r="O100" s="132"/>
      <c r="P100" s="132"/>
      <c r="Q100" s="132"/>
      <c r="R100" s="132"/>
      <c r="S100" s="132"/>
      <c r="T100" s="132"/>
      <c r="U100" s="132"/>
      <c r="V100" s="132"/>
      <c r="W100" s="132"/>
      <c r="X100" s="132"/>
      <c r="Y100" s="132"/>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row>
    <row r="101" spans="1:73" s="199" customFormat="1" ht="18" customHeight="1" outlineLevel="2">
      <c r="A101" s="132"/>
      <c r="B101" s="132"/>
      <c r="C101" s="199" t="s">
        <v>124</v>
      </c>
      <c r="D101" s="132"/>
      <c r="E101" s="132"/>
      <c r="F101" s="132"/>
      <c r="G101" s="132"/>
      <c r="H101" s="368"/>
      <c r="I101" s="132"/>
      <c r="J101" s="438">
        <v>2022</v>
      </c>
      <c r="K101" s="438">
        <v>2023</v>
      </c>
      <c r="L101" s="438">
        <v>2024</v>
      </c>
      <c r="M101" s="438">
        <v>2025</v>
      </c>
      <c r="N101" s="438">
        <v>2026</v>
      </c>
      <c r="O101" s="132"/>
      <c r="P101" s="132"/>
      <c r="Q101" s="132"/>
      <c r="R101" s="132"/>
      <c r="S101" s="132"/>
      <c r="T101" s="132"/>
      <c r="U101" s="132"/>
      <c r="V101" s="132"/>
      <c r="W101" s="132"/>
      <c r="X101" s="132"/>
      <c r="Y101" s="132"/>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row>
    <row r="102" spans="1:73" s="199" customFormat="1" ht="18" customHeight="1" outlineLevel="2">
      <c r="A102" s="132"/>
      <c r="B102" s="132"/>
      <c r="C102" s="199" t="s">
        <v>169</v>
      </c>
      <c r="D102" s="8" t="s">
        <v>6</v>
      </c>
      <c r="J102" s="400">
        <v>-23697.028711135208</v>
      </c>
      <c r="K102" s="400">
        <v>191619.81184002463</v>
      </c>
      <c r="L102" s="400">
        <v>163898.75941301396</v>
      </c>
      <c r="M102" s="400">
        <v>187784.73971573205</v>
      </c>
      <c r="N102" s="400">
        <v>319237.26473928749</v>
      </c>
      <c r="O102" s="190"/>
      <c r="P102" s="190"/>
      <c r="Q102" s="132"/>
      <c r="R102" s="132"/>
      <c r="S102" s="132"/>
      <c r="T102" s="132"/>
      <c r="U102" s="132"/>
      <c r="V102" s="132"/>
      <c r="W102" s="132"/>
      <c r="X102" s="132"/>
      <c r="Y102" s="132"/>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row>
    <row r="103" spans="1:73" s="199" customFormat="1" ht="18" customHeight="1" outlineLevel="2">
      <c r="A103" s="132"/>
      <c r="B103" s="132"/>
      <c r="C103" s="199" t="s">
        <v>170</v>
      </c>
      <c r="D103" s="8" t="s">
        <v>6</v>
      </c>
      <c r="G103" s="98"/>
      <c r="I103" s="155">
        <v>-5000</v>
      </c>
      <c r="J103" s="404">
        <v>-28697.028711135208</v>
      </c>
      <c r="K103" s="404">
        <v>162922.78312888942</v>
      </c>
      <c r="L103" s="404">
        <v>326821.54254190339</v>
      </c>
      <c r="M103" s="404">
        <v>514606.28225763544</v>
      </c>
      <c r="N103" s="404">
        <v>833843.54699692293</v>
      </c>
      <c r="O103" s="190"/>
      <c r="P103" s="190"/>
      <c r="Q103" s="132"/>
      <c r="R103" s="132"/>
      <c r="S103" s="132"/>
      <c r="T103" s="132"/>
      <c r="U103" s="132"/>
      <c r="V103" s="132"/>
      <c r="W103" s="132"/>
      <c r="X103" s="132"/>
      <c r="Y103" s="132"/>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2"/>
      <c r="BR103" s="132"/>
      <c r="BS103" s="132"/>
      <c r="BT103" s="132"/>
      <c r="BU103" s="132"/>
    </row>
    <row r="104" spans="1:73" s="199" customFormat="1" ht="18" customHeight="1" outlineLevel="2">
      <c r="A104" s="132"/>
      <c r="B104" s="132"/>
      <c r="C104" s="199" t="s">
        <v>536</v>
      </c>
      <c r="D104" s="8" t="s">
        <v>6</v>
      </c>
      <c r="G104" s="98"/>
      <c r="J104" s="404">
        <v>0</v>
      </c>
      <c r="K104" s="404">
        <v>162922.78312888942</v>
      </c>
      <c r="L104" s="404">
        <v>163898.75941301396</v>
      </c>
      <c r="M104" s="404">
        <v>187784.73971573205</v>
      </c>
      <c r="N104" s="404">
        <v>319237.26473928749</v>
      </c>
      <c r="O104" s="190"/>
      <c r="P104" s="190"/>
      <c r="Q104" s="132"/>
      <c r="R104" s="132"/>
      <c r="S104" s="132"/>
      <c r="T104" s="132"/>
      <c r="U104" s="132"/>
      <c r="V104" s="132"/>
      <c r="W104" s="132"/>
      <c r="X104" s="132"/>
      <c r="Y104" s="132"/>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row>
    <row r="105" spans="1:73" s="199" customFormat="1" ht="18" customHeight="1" outlineLevel="2">
      <c r="A105" s="132"/>
      <c r="B105" s="132"/>
      <c r="C105" s="199" t="s">
        <v>540</v>
      </c>
      <c r="D105" s="8" t="s">
        <v>6</v>
      </c>
      <c r="E105" s="109">
        <v>0.3</v>
      </c>
      <c r="F105" s="421" t="s">
        <v>541</v>
      </c>
      <c r="I105" s="90">
        <v>250153.06409907687</v>
      </c>
      <c r="J105" s="400">
        <v>0</v>
      </c>
      <c r="K105" s="400">
        <v>48876.834938666827</v>
      </c>
      <c r="L105" s="400">
        <v>49169.627823904186</v>
      </c>
      <c r="M105" s="400">
        <v>56335.421914719613</v>
      </c>
      <c r="N105" s="400">
        <v>95771.179421786248</v>
      </c>
      <c r="O105" s="190"/>
      <c r="P105" s="190"/>
      <c r="Q105" s="132"/>
      <c r="R105" s="132"/>
      <c r="S105" s="132"/>
      <c r="T105" s="132"/>
      <c r="U105" s="132"/>
      <c r="V105" s="132"/>
      <c r="W105" s="132"/>
      <c r="X105" s="132"/>
      <c r="Y105" s="132"/>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row>
    <row r="106" spans="1:73" s="199" customFormat="1" ht="18" customHeight="1" outlineLevel="2">
      <c r="A106" s="132"/>
      <c r="B106" s="132"/>
      <c r="C106" s="132"/>
      <c r="D106" s="132"/>
      <c r="E106" s="132"/>
      <c r="F106" s="132"/>
      <c r="G106" s="132"/>
      <c r="H106" s="132"/>
      <c r="I106" s="132"/>
      <c r="J106" s="132"/>
      <c r="K106" s="132"/>
      <c r="L106" s="132"/>
      <c r="M106" s="132"/>
      <c r="N106" s="132"/>
      <c r="O106" s="132"/>
      <c r="P106" s="132"/>
      <c r="Q106" s="132"/>
      <c r="R106" s="132"/>
      <c r="S106" s="132"/>
      <c r="T106" s="132"/>
      <c r="U106" s="132"/>
      <c r="V106" s="132"/>
      <c r="W106" s="132"/>
      <c r="X106" s="132"/>
      <c r="Y106" s="132"/>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row>
    <row r="107" spans="1:73" s="199" customFormat="1" ht="19.5" customHeight="1" outlineLevel="1">
      <c r="A107" s="132"/>
      <c r="B107" s="132"/>
      <c r="C107" s="142" t="s">
        <v>668</v>
      </c>
      <c r="D107" s="132"/>
      <c r="E107" s="132"/>
      <c r="F107" s="132"/>
      <c r="G107" s="132"/>
      <c r="H107" s="132"/>
      <c r="I107" s="132"/>
      <c r="J107" s="438">
        <v>2022</v>
      </c>
      <c r="K107" s="438">
        <v>2023</v>
      </c>
      <c r="L107" s="438">
        <v>2024</v>
      </c>
      <c r="M107" s="438">
        <v>2025</v>
      </c>
      <c r="N107" s="438">
        <v>2026</v>
      </c>
      <c r="O107" s="132"/>
      <c r="P107" s="132"/>
      <c r="Q107" s="132"/>
      <c r="R107" s="132"/>
      <c r="S107" s="132"/>
      <c r="T107" s="132"/>
      <c r="U107" s="132"/>
      <c r="V107" s="132"/>
      <c r="W107" s="132"/>
      <c r="X107" s="132"/>
      <c r="Y107" s="132"/>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row>
    <row r="108" spans="1:73" s="199" customFormat="1" ht="17.25" customHeight="1" outlineLevel="2">
      <c r="A108" s="132"/>
      <c r="B108" s="132"/>
      <c r="C108" s="298" t="s">
        <v>662</v>
      </c>
      <c r="D108" s="8" t="s">
        <v>6</v>
      </c>
      <c r="I108" s="90">
        <v>235000</v>
      </c>
      <c r="J108" s="400">
        <v>0</v>
      </c>
      <c r="K108" s="400">
        <v>50000</v>
      </c>
      <c r="L108" s="400">
        <v>50000</v>
      </c>
      <c r="M108" s="400">
        <v>55000</v>
      </c>
      <c r="N108" s="400">
        <v>80000</v>
      </c>
      <c r="O108" s="190"/>
      <c r="P108" s="190"/>
      <c r="Q108" s="132"/>
      <c r="R108" s="132"/>
      <c r="S108" s="132"/>
      <c r="T108" s="132"/>
      <c r="U108" s="132"/>
      <c r="V108" s="132"/>
      <c r="W108" s="132"/>
      <c r="X108" s="132"/>
      <c r="Y108" s="132"/>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32"/>
      <c r="BL108" s="132"/>
      <c r="BM108" s="132"/>
      <c r="BN108" s="132"/>
      <c r="BO108" s="132"/>
      <c r="BP108" s="132"/>
      <c r="BQ108" s="132"/>
      <c r="BR108" s="132"/>
      <c r="BS108" s="132"/>
      <c r="BT108" s="132"/>
      <c r="BU108" s="132"/>
    </row>
    <row r="109" spans="1:73" s="199" customFormat="1" ht="17.25" customHeight="1" outlineLevel="2">
      <c r="A109" s="132"/>
      <c r="B109" s="132"/>
      <c r="C109" s="298" t="s">
        <v>661</v>
      </c>
      <c r="D109" s="92" t="s">
        <v>212</v>
      </c>
      <c r="J109" s="400">
        <v>4</v>
      </c>
      <c r="K109" s="400">
        <v>4</v>
      </c>
      <c r="L109" s="400">
        <v>4</v>
      </c>
      <c r="M109" s="400">
        <v>4</v>
      </c>
      <c r="N109" s="400">
        <v>4</v>
      </c>
      <c r="O109" s="190"/>
      <c r="P109" s="190"/>
      <c r="Q109" s="132"/>
      <c r="R109" s="132"/>
      <c r="S109" s="132"/>
      <c r="T109" s="132"/>
      <c r="U109" s="132"/>
      <c r="V109" s="132"/>
      <c r="W109" s="132"/>
      <c r="X109" s="132"/>
      <c r="Y109" s="132"/>
      <c r="Z109" s="132"/>
      <c r="AA109" s="132"/>
      <c r="AB109" s="132"/>
      <c r="AC109" s="132"/>
      <c r="AD109" s="132"/>
      <c r="AE109" s="132"/>
      <c r="AF109" s="132"/>
      <c r="AG109" s="132"/>
      <c r="AH109" s="132"/>
      <c r="AI109" s="132"/>
      <c r="AJ109" s="132"/>
      <c r="AK109" s="132"/>
      <c r="AL109" s="132"/>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132"/>
      <c r="BJ109" s="132"/>
      <c r="BK109" s="132"/>
      <c r="BL109" s="132"/>
      <c r="BM109" s="132"/>
      <c r="BN109" s="132"/>
      <c r="BO109" s="132"/>
      <c r="BP109" s="132"/>
      <c r="BQ109" s="132"/>
      <c r="BR109" s="132"/>
      <c r="BS109" s="132"/>
      <c r="BT109" s="132"/>
      <c r="BU109" s="132"/>
    </row>
    <row r="110" spans="1:73" s="199" customFormat="1" ht="17.25" customHeight="1" outlineLevel="2">
      <c r="A110" s="132"/>
      <c r="B110" s="132"/>
      <c r="C110" s="298" t="s">
        <v>542</v>
      </c>
      <c r="D110" s="8" t="s">
        <v>6</v>
      </c>
      <c r="J110" s="400">
        <v>0</v>
      </c>
      <c r="K110" s="400">
        <v>12500</v>
      </c>
      <c r="L110" s="400">
        <v>12500</v>
      </c>
      <c r="M110" s="400">
        <v>13750</v>
      </c>
      <c r="N110" s="400">
        <v>20000</v>
      </c>
      <c r="O110" s="190"/>
      <c r="P110" s="190"/>
      <c r="Q110" s="132"/>
      <c r="R110" s="132"/>
      <c r="S110" s="132"/>
      <c r="T110" s="132"/>
      <c r="U110" s="132"/>
      <c r="V110" s="132"/>
      <c r="W110" s="132"/>
      <c r="X110" s="132"/>
      <c r="Y110" s="132"/>
      <c r="Z110" s="132"/>
      <c r="AA110" s="132"/>
      <c r="AB110" s="132"/>
      <c r="AC110" s="132"/>
      <c r="AD110" s="132"/>
      <c r="AE110" s="132"/>
      <c r="AF110" s="132"/>
      <c r="AG110" s="132"/>
      <c r="AH110" s="132"/>
      <c r="AI110" s="132"/>
      <c r="AJ110" s="132"/>
      <c r="AK110" s="132"/>
      <c r="AL110" s="132"/>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c r="BI110" s="132"/>
      <c r="BJ110" s="132"/>
      <c r="BK110" s="132"/>
      <c r="BL110" s="132"/>
      <c r="BM110" s="132"/>
      <c r="BN110" s="132"/>
      <c r="BO110" s="132"/>
      <c r="BP110" s="132"/>
      <c r="BQ110" s="132"/>
      <c r="BR110" s="132"/>
      <c r="BS110" s="132"/>
      <c r="BT110" s="132"/>
      <c r="BU110" s="132"/>
    </row>
    <row r="111" spans="1:73" s="199" customFormat="1" ht="17.25" customHeight="1" outlineLevel="2">
      <c r="A111" s="132"/>
      <c r="B111" s="132"/>
      <c r="C111" s="241" t="s">
        <v>666</v>
      </c>
      <c r="D111" s="92" t="s">
        <v>212</v>
      </c>
      <c r="J111" s="400">
        <v>10</v>
      </c>
      <c r="K111" s="400">
        <v>12</v>
      </c>
      <c r="L111" s="400">
        <v>12</v>
      </c>
      <c r="M111" s="400">
        <v>12</v>
      </c>
      <c r="N111" s="400">
        <v>12</v>
      </c>
      <c r="O111" s="190"/>
      <c r="P111" s="190"/>
      <c r="Q111" s="132"/>
      <c r="R111" s="132"/>
      <c r="S111" s="132"/>
      <c r="T111" s="132"/>
      <c r="U111" s="132"/>
      <c r="V111" s="132"/>
      <c r="W111" s="132"/>
      <c r="X111" s="132"/>
      <c r="Y111" s="132"/>
      <c r="Z111" s="132"/>
      <c r="AA111" s="132"/>
      <c r="AB111" s="132"/>
      <c r="AC111" s="132"/>
      <c r="AD111" s="132"/>
      <c r="AE111" s="132"/>
      <c r="AF111" s="132"/>
      <c r="AG111" s="132"/>
      <c r="AH111" s="132"/>
      <c r="AI111" s="132"/>
      <c r="AJ111" s="132"/>
      <c r="AK111" s="132"/>
      <c r="AL111" s="132"/>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132"/>
      <c r="BJ111" s="132"/>
      <c r="BK111" s="132"/>
      <c r="BL111" s="132"/>
      <c r="BM111" s="132"/>
      <c r="BN111" s="132"/>
      <c r="BO111" s="132"/>
      <c r="BP111" s="132"/>
      <c r="BQ111" s="132"/>
      <c r="BR111" s="132"/>
      <c r="BS111" s="132"/>
      <c r="BT111" s="132"/>
      <c r="BU111" s="132"/>
    </row>
    <row r="112" spans="1:73" s="199" customFormat="1" ht="17.25" customHeight="1" outlineLevel="2">
      <c r="A112" s="132"/>
      <c r="B112" s="132"/>
      <c r="C112" s="142"/>
      <c r="D112" s="132"/>
      <c r="E112" s="439" t="s">
        <v>446</v>
      </c>
      <c r="F112" s="396"/>
      <c r="G112" s="396"/>
      <c r="H112" s="396"/>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c r="BI112" s="132"/>
      <c r="BJ112" s="132"/>
      <c r="BK112" s="132"/>
      <c r="BL112" s="132"/>
      <c r="BM112" s="132"/>
      <c r="BN112" s="132"/>
      <c r="BO112" s="132"/>
      <c r="BP112" s="132"/>
      <c r="BQ112" s="132"/>
      <c r="BR112" s="132"/>
      <c r="BS112" s="132"/>
      <c r="BT112" s="132"/>
      <c r="BU112" s="132"/>
    </row>
    <row r="113" spans="1:73" s="199" customFormat="1" ht="17.25" customHeight="1" outlineLevel="2">
      <c r="A113" s="132"/>
      <c r="B113" s="132"/>
      <c r="C113" s="298" t="s">
        <v>545</v>
      </c>
      <c r="D113" s="8" t="s">
        <v>148</v>
      </c>
      <c r="E113" s="317">
        <v>3</v>
      </c>
      <c r="F113" s="317">
        <v>6</v>
      </c>
      <c r="G113" s="317">
        <v>9</v>
      </c>
      <c r="H113" s="317">
        <v>12</v>
      </c>
      <c r="I113" s="132"/>
      <c r="J113" s="437">
        <v>1</v>
      </c>
      <c r="K113" s="437">
        <v>0</v>
      </c>
      <c r="L113" s="437">
        <v>0</v>
      </c>
      <c r="M113" s="437">
        <v>1</v>
      </c>
      <c r="N113" s="437">
        <v>0</v>
      </c>
      <c r="O113" s="437">
        <v>0</v>
      </c>
      <c r="P113" s="437">
        <v>1</v>
      </c>
      <c r="Q113" s="437">
        <v>0</v>
      </c>
      <c r="R113" s="437">
        <v>0</v>
      </c>
      <c r="S113" s="437">
        <v>1</v>
      </c>
      <c r="T113" s="437">
        <v>0</v>
      </c>
      <c r="U113" s="437">
        <v>0</v>
      </c>
      <c r="V113" s="437">
        <v>1</v>
      </c>
      <c r="W113" s="437">
        <v>0</v>
      </c>
      <c r="X113" s="437">
        <v>0</v>
      </c>
      <c r="Y113" s="437">
        <v>1</v>
      </c>
      <c r="Z113" s="437">
        <v>0</v>
      </c>
      <c r="AA113" s="437">
        <v>0</v>
      </c>
      <c r="AB113" s="437">
        <v>1</v>
      </c>
      <c r="AC113" s="437">
        <v>0</v>
      </c>
      <c r="AD113" s="437">
        <v>0</v>
      </c>
      <c r="AE113" s="437">
        <v>1</v>
      </c>
      <c r="AF113" s="437">
        <v>0</v>
      </c>
      <c r="AG113" s="437">
        <v>0</v>
      </c>
      <c r="AH113" s="437">
        <v>1</v>
      </c>
      <c r="AI113" s="437">
        <v>0</v>
      </c>
      <c r="AJ113" s="437">
        <v>0</v>
      </c>
      <c r="AK113" s="437">
        <v>1</v>
      </c>
      <c r="AL113" s="437">
        <v>0</v>
      </c>
      <c r="AM113" s="437">
        <v>0</v>
      </c>
      <c r="AN113" s="437">
        <v>1</v>
      </c>
      <c r="AO113" s="437">
        <v>0</v>
      </c>
      <c r="AP113" s="437">
        <v>0</v>
      </c>
      <c r="AQ113" s="437">
        <v>1</v>
      </c>
      <c r="AR113" s="437">
        <v>0</v>
      </c>
      <c r="AS113" s="437">
        <v>0</v>
      </c>
      <c r="AT113" s="437">
        <v>1</v>
      </c>
      <c r="AU113" s="437">
        <v>0</v>
      </c>
      <c r="AV113" s="437">
        <v>0</v>
      </c>
      <c r="AW113" s="437">
        <v>1</v>
      </c>
      <c r="AX113" s="437">
        <v>0</v>
      </c>
      <c r="AY113" s="437">
        <v>0</v>
      </c>
      <c r="AZ113" s="437">
        <v>1</v>
      </c>
      <c r="BA113" s="437">
        <v>0</v>
      </c>
      <c r="BB113" s="437">
        <v>0</v>
      </c>
      <c r="BC113" s="437">
        <v>1</v>
      </c>
      <c r="BD113" s="437">
        <v>0</v>
      </c>
      <c r="BE113" s="437">
        <v>0</v>
      </c>
      <c r="BF113" s="437">
        <v>1</v>
      </c>
      <c r="BG113" s="437">
        <v>0</v>
      </c>
      <c r="BH113" s="437">
        <v>0</v>
      </c>
      <c r="BI113" s="437">
        <v>1</v>
      </c>
      <c r="BJ113" s="437">
        <v>0</v>
      </c>
      <c r="BK113" s="437">
        <v>0</v>
      </c>
      <c r="BL113" s="437">
        <v>1</v>
      </c>
      <c r="BM113" s="437">
        <v>0</v>
      </c>
      <c r="BN113" s="437">
        <v>0</v>
      </c>
      <c r="BO113" s="437">
        <v>1</v>
      </c>
      <c r="BP113" s="437">
        <v>0</v>
      </c>
      <c r="BQ113" s="437">
        <v>0</v>
      </c>
      <c r="BR113" s="437">
        <v>0</v>
      </c>
      <c r="BS113" s="437">
        <v>0</v>
      </c>
      <c r="BT113" s="437">
        <v>0</v>
      </c>
      <c r="BU113" s="437">
        <v>0</v>
      </c>
    </row>
    <row r="114" spans="1:73" s="199" customFormat="1" ht="17.25" customHeight="1" outlineLevel="2">
      <c r="A114" s="132"/>
      <c r="B114" s="132"/>
      <c r="C114" s="298" t="s">
        <v>546</v>
      </c>
      <c r="D114" s="8" t="s">
        <v>6</v>
      </c>
      <c r="I114" s="90">
        <v>235000</v>
      </c>
      <c r="J114" s="400">
        <v>0</v>
      </c>
      <c r="K114" s="400">
        <v>0</v>
      </c>
      <c r="L114" s="400">
        <v>0</v>
      </c>
      <c r="M114" s="400">
        <v>0</v>
      </c>
      <c r="N114" s="400">
        <v>0</v>
      </c>
      <c r="O114" s="400">
        <v>0</v>
      </c>
      <c r="P114" s="400">
        <v>0</v>
      </c>
      <c r="Q114" s="400">
        <v>0</v>
      </c>
      <c r="R114" s="400">
        <v>0</v>
      </c>
      <c r="S114" s="400">
        <v>0</v>
      </c>
      <c r="T114" s="400">
        <v>0</v>
      </c>
      <c r="U114" s="400">
        <v>0</v>
      </c>
      <c r="V114" s="400">
        <v>12500</v>
      </c>
      <c r="W114" s="400">
        <v>0</v>
      </c>
      <c r="X114" s="400">
        <v>0</v>
      </c>
      <c r="Y114" s="400">
        <v>12500</v>
      </c>
      <c r="Z114" s="400">
        <v>0</v>
      </c>
      <c r="AA114" s="400">
        <v>0</v>
      </c>
      <c r="AB114" s="400">
        <v>12500</v>
      </c>
      <c r="AC114" s="400">
        <v>0</v>
      </c>
      <c r="AD114" s="400">
        <v>0</v>
      </c>
      <c r="AE114" s="400">
        <v>12500</v>
      </c>
      <c r="AF114" s="400">
        <v>0</v>
      </c>
      <c r="AG114" s="400">
        <v>0</v>
      </c>
      <c r="AH114" s="400">
        <v>12500</v>
      </c>
      <c r="AI114" s="400">
        <v>0</v>
      </c>
      <c r="AJ114" s="400">
        <v>0</v>
      </c>
      <c r="AK114" s="400">
        <v>12500</v>
      </c>
      <c r="AL114" s="400">
        <v>0</v>
      </c>
      <c r="AM114" s="400">
        <v>0</v>
      </c>
      <c r="AN114" s="400">
        <v>12500</v>
      </c>
      <c r="AO114" s="400">
        <v>0</v>
      </c>
      <c r="AP114" s="400">
        <v>0</v>
      </c>
      <c r="AQ114" s="400">
        <v>12500</v>
      </c>
      <c r="AR114" s="400">
        <v>0</v>
      </c>
      <c r="AS114" s="400">
        <v>0</v>
      </c>
      <c r="AT114" s="400">
        <v>13750</v>
      </c>
      <c r="AU114" s="400">
        <v>0</v>
      </c>
      <c r="AV114" s="400">
        <v>0</v>
      </c>
      <c r="AW114" s="400">
        <v>13750</v>
      </c>
      <c r="AX114" s="400">
        <v>0</v>
      </c>
      <c r="AY114" s="400">
        <v>0</v>
      </c>
      <c r="AZ114" s="400">
        <v>13750</v>
      </c>
      <c r="BA114" s="400">
        <v>0</v>
      </c>
      <c r="BB114" s="400">
        <v>0</v>
      </c>
      <c r="BC114" s="400">
        <v>13750</v>
      </c>
      <c r="BD114" s="400">
        <v>0</v>
      </c>
      <c r="BE114" s="400">
        <v>0</v>
      </c>
      <c r="BF114" s="400">
        <v>20000</v>
      </c>
      <c r="BG114" s="400">
        <v>0</v>
      </c>
      <c r="BH114" s="400">
        <v>0</v>
      </c>
      <c r="BI114" s="400">
        <v>20000</v>
      </c>
      <c r="BJ114" s="400">
        <v>0</v>
      </c>
      <c r="BK114" s="400">
        <v>0</v>
      </c>
      <c r="BL114" s="400">
        <v>20000</v>
      </c>
      <c r="BM114" s="400">
        <v>0</v>
      </c>
      <c r="BN114" s="400">
        <v>0</v>
      </c>
      <c r="BO114" s="400">
        <v>20000</v>
      </c>
      <c r="BP114" s="400">
        <v>0</v>
      </c>
      <c r="BQ114" s="400">
        <v>0</v>
      </c>
      <c r="BR114" s="400">
        <v>0</v>
      </c>
      <c r="BS114" s="400">
        <v>0</v>
      </c>
      <c r="BT114" s="400">
        <v>0</v>
      </c>
      <c r="BU114" s="400">
        <v>0</v>
      </c>
    </row>
    <row r="115" spans="1:73" s="199" customFormat="1" ht="17.25" customHeight="1" outlineLevel="2">
      <c r="A115" s="132"/>
      <c r="B115" s="132"/>
      <c r="C115" s="132"/>
      <c r="D115" s="132"/>
      <c r="E115" s="132"/>
      <c r="F115" s="132"/>
      <c r="G115" s="132"/>
      <c r="H115" s="132"/>
      <c r="I115" s="132"/>
      <c r="J115" s="132"/>
      <c r="K115" s="132"/>
      <c r="L115" s="132"/>
      <c r="M115" s="132"/>
      <c r="N115" s="132"/>
      <c r="O115" s="132"/>
      <c r="P115" s="132"/>
      <c r="Q115" s="132"/>
      <c r="R115" s="132"/>
      <c r="S115" s="132"/>
      <c r="T115" s="132"/>
      <c r="U115" s="132"/>
      <c r="V115" s="132"/>
      <c r="W115" s="132"/>
      <c r="X115" s="132"/>
      <c r="Y115" s="132"/>
      <c r="Z115" s="132"/>
      <c r="AA115" s="132"/>
      <c r="AB115" s="132"/>
      <c r="AC115" s="132"/>
      <c r="AD115" s="132"/>
      <c r="AE115" s="132"/>
      <c r="AF115" s="132"/>
      <c r="AG115" s="132"/>
      <c r="AH115" s="132"/>
      <c r="AI115" s="132"/>
      <c r="AJ115" s="132"/>
      <c r="AK115" s="132"/>
      <c r="AL115" s="132"/>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132"/>
      <c r="BH115" s="132"/>
      <c r="BI115" s="132"/>
      <c r="BJ115" s="132"/>
      <c r="BK115" s="132"/>
      <c r="BL115" s="132"/>
      <c r="BM115" s="132"/>
      <c r="BN115" s="132"/>
      <c r="BO115" s="132"/>
      <c r="BP115" s="132"/>
      <c r="BQ115" s="132"/>
      <c r="BR115" s="132"/>
      <c r="BS115" s="132"/>
      <c r="BT115" s="132"/>
      <c r="BU115" s="132"/>
    </row>
    <row r="116" spans="1:73" s="199" customFormat="1" ht="17.25" customHeight="1" outlineLevel="2">
      <c r="A116" s="132"/>
      <c r="B116" s="132"/>
      <c r="C116" s="66" t="s">
        <v>547</v>
      </c>
      <c r="D116" s="8" t="s">
        <v>148</v>
      </c>
      <c r="E116" s="416" t="s">
        <v>549</v>
      </c>
      <c r="F116" s="317">
        <v>5</v>
      </c>
      <c r="G116" s="345" t="s">
        <v>548</v>
      </c>
      <c r="H116" s="132"/>
      <c r="I116" s="132"/>
      <c r="J116" s="22">
        <v>0</v>
      </c>
      <c r="K116" s="22">
        <v>0</v>
      </c>
      <c r="L116" s="22">
        <v>1</v>
      </c>
      <c r="M116" s="22">
        <v>0</v>
      </c>
      <c r="N116" s="22">
        <v>0</v>
      </c>
      <c r="O116" s="22">
        <v>0</v>
      </c>
      <c r="P116" s="22">
        <v>0</v>
      </c>
      <c r="Q116" s="22">
        <v>0</v>
      </c>
      <c r="R116" s="22">
        <v>0</v>
      </c>
      <c r="S116" s="22">
        <v>0</v>
      </c>
      <c r="T116" s="22">
        <v>0</v>
      </c>
      <c r="U116" s="22">
        <v>0</v>
      </c>
      <c r="V116" s="22">
        <v>0</v>
      </c>
      <c r="W116" s="22">
        <v>0</v>
      </c>
      <c r="X116" s="22">
        <v>1</v>
      </c>
      <c r="Y116" s="22">
        <v>0</v>
      </c>
      <c r="Z116" s="22">
        <v>0</v>
      </c>
      <c r="AA116" s="22">
        <v>0</v>
      </c>
      <c r="AB116" s="22">
        <v>0</v>
      </c>
      <c r="AC116" s="22">
        <v>0</v>
      </c>
      <c r="AD116" s="22">
        <v>0</v>
      </c>
      <c r="AE116" s="22">
        <v>0</v>
      </c>
      <c r="AF116" s="22">
        <v>0</v>
      </c>
      <c r="AG116" s="22">
        <v>0</v>
      </c>
      <c r="AH116" s="22">
        <v>0</v>
      </c>
      <c r="AI116" s="22">
        <v>0</v>
      </c>
      <c r="AJ116" s="22">
        <v>1</v>
      </c>
      <c r="AK116" s="22">
        <v>0</v>
      </c>
      <c r="AL116" s="22">
        <v>0</v>
      </c>
      <c r="AM116" s="22">
        <v>0</v>
      </c>
      <c r="AN116" s="22">
        <v>0</v>
      </c>
      <c r="AO116" s="22">
        <v>0</v>
      </c>
      <c r="AP116" s="22">
        <v>0</v>
      </c>
      <c r="AQ116" s="22">
        <v>0</v>
      </c>
      <c r="AR116" s="22">
        <v>0</v>
      </c>
      <c r="AS116" s="22">
        <v>0</v>
      </c>
      <c r="AT116" s="22">
        <v>0</v>
      </c>
      <c r="AU116" s="22">
        <v>0</v>
      </c>
      <c r="AV116" s="22">
        <v>1</v>
      </c>
      <c r="AW116" s="22">
        <v>0</v>
      </c>
      <c r="AX116" s="22">
        <v>0</v>
      </c>
      <c r="AY116" s="22">
        <v>0</v>
      </c>
      <c r="AZ116" s="22">
        <v>0</v>
      </c>
      <c r="BA116" s="22">
        <v>0</v>
      </c>
      <c r="BB116" s="22">
        <v>0</v>
      </c>
      <c r="BC116" s="22">
        <v>0</v>
      </c>
      <c r="BD116" s="22">
        <v>0</v>
      </c>
      <c r="BE116" s="22">
        <v>0</v>
      </c>
      <c r="BF116" s="22">
        <v>0</v>
      </c>
      <c r="BG116" s="22">
        <v>0</v>
      </c>
      <c r="BH116" s="22">
        <v>1</v>
      </c>
      <c r="BI116" s="22">
        <v>0</v>
      </c>
      <c r="BJ116" s="22">
        <v>0</v>
      </c>
      <c r="BK116" s="22">
        <v>0</v>
      </c>
      <c r="BL116" s="22">
        <v>0</v>
      </c>
      <c r="BM116" s="22">
        <v>0</v>
      </c>
      <c r="BN116" s="22">
        <v>0</v>
      </c>
      <c r="BO116" s="22">
        <v>0</v>
      </c>
      <c r="BP116" s="22">
        <v>0</v>
      </c>
      <c r="BQ116" s="22">
        <v>0</v>
      </c>
      <c r="BR116" s="22">
        <v>0</v>
      </c>
      <c r="BS116" s="22">
        <v>0</v>
      </c>
      <c r="BT116" s="22">
        <v>0</v>
      </c>
      <c r="BU116" s="22">
        <v>0</v>
      </c>
    </row>
    <row r="117" spans="1:73" s="199" customFormat="1" ht="17.25" customHeight="1" outlineLevel="2">
      <c r="A117" s="132"/>
      <c r="B117" s="132"/>
      <c r="C117" s="66" t="s">
        <v>550</v>
      </c>
      <c r="D117" s="8" t="s">
        <v>6</v>
      </c>
      <c r="I117" s="90">
        <v>154381.88467729063</v>
      </c>
      <c r="J117" s="400">
        <v>0</v>
      </c>
      <c r="K117" s="400">
        <v>0</v>
      </c>
      <c r="L117" s="400">
        <v>0</v>
      </c>
      <c r="M117" s="400">
        <v>0</v>
      </c>
      <c r="N117" s="400">
        <v>0</v>
      </c>
      <c r="O117" s="400">
        <v>0</v>
      </c>
      <c r="P117" s="400">
        <v>0</v>
      </c>
      <c r="Q117" s="400">
        <v>0</v>
      </c>
      <c r="R117" s="400">
        <v>0</v>
      </c>
      <c r="S117" s="400">
        <v>0</v>
      </c>
      <c r="T117" s="400">
        <v>0</v>
      </c>
      <c r="U117" s="400">
        <v>0</v>
      </c>
      <c r="V117" s="400">
        <v>0</v>
      </c>
      <c r="W117" s="400">
        <v>0</v>
      </c>
      <c r="X117" s="400">
        <v>0</v>
      </c>
      <c r="Y117" s="400">
        <v>0</v>
      </c>
      <c r="Z117" s="400">
        <v>0</v>
      </c>
      <c r="AA117" s="400">
        <v>0</v>
      </c>
      <c r="AB117" s="400">
        <v>0</v>
      </c>
      <c r="AC117" s="400">
        <v>0</v>
      </c>
      <c r="AD117" s="400">
        <v>0</v>
      </c>
      <c r="AE117" s="400">
        <v>0</v>
      </c>
      <c r="AF117" s="400">
        <v>0</v>
      </c>
      <c r="AG117" s="400">
        <v>0</v>
      </c>
      <c r="AH117" s="400">
        <v>0</v>
      </c>
      <c r="AI117" s="400">
        <v>0</v>
      </c>
      <c r="AJ117" s="400">
        <v>48876.834938666827</v>
      </c>
      <c r="AK117" s="400">
        <v>0</v>
      </c>
      <c r="AL117" s="400">
        <v>0</v>
      </c>
      <c r="AM117" s="400">
        <v>0</v>
      </c>
      <c r="AN117" s="400">
        <v>0</v>
      </c>
      <c r="AO117" s="400">
        <v>0</v>
      </c>
      <c r="AP117" s="400">
        <v>0</v>
      </c>
      <c r="AQ117" s="400">
        <v>0</v>
      </c>
      <c r="AR117" s="400">
        <v>0</v>
      </c>
      <c r="AS117" s="400">
        <v>0</v>
      </c>
      <c r="AT117" s="400">
        <v>0</v>
      </c>
      <c r="AU117" s="400">
        <v>0</v>
      </c>
      <c r="AV117" s="400">
        <v>49169.627823904186</v>
      </c>
      <c r="AW117" s="400">
        <v>0</v>
      </c>
      <c r="AX117" s="400">
        <v>0</v>
      </c>
      <c r="AY117" s="400">
        <v>0</v>
      </c>
      <c r="AZ117" s="400">
        <v>0</v>
      </c>
      <c r="BA117" s="400">
        <v>0</v>
      </c>
      <c r="BB117" s="400">
        <v>0</v>
      </c>
      <c r="BC117" s="400">
        <v>0</v>
      </c>
      <c r="BD117" s="400">
        <v>0</v>
      </c>
      <c r="BE117" s="400">
        <v>0</v>
      </c>
      <c r="BF117" s="400">
        <v>0</v>
      </c>
      <c r="BG117" s="400">
        <v>0</v>
      </c>
      <c r="BH117" s="400">
        <v>56335.421914719613</v>
      </c>
      <c r="BI117" s="400">
        <v>0</v>
      </c>
      <c r="BJ117" s="400">
        <v>0</v>
      </c>
      <c r="BK117" s="400">
        <v>0</v>
      </c>
      <c r="BL117" s="400">
        <v>0</v>
      </c>
      <c r="BM117" s="400">
        <v>0</v>
      </c>
      <c r="BN117" s="400">
        <v>0</v>
      </c>
      <c r="BO117" s="400">
        <v>0</v>
      </c>
      <c r="BP117" s="400">
        <v>0</v>
      </c>
      <c r="BQ117" s="400">
        <v>0</v>
      </c>
      <c r="BR117" s="400">
        <v>0</v>
      </c>
      <c r="BS117" s="400">
        <v>0</v>
      </c>
      <c r="BT117" s="400">
        <v>0</v>
      </c>
      <c r="BU117" s="400">
        <v>0</v>
      </c>
    </row>
    <row r="118" spans="1:73" s="199" customFormat="1" ht="17.25" customHeight="1" outlineLevel="2">
      <c r="A118" s="132"/>
      <c r="B118" s="132"/>
      <c r="C118" s="199" t="s">
        <v>551</v>
      </c>
      <c r="D118" s="8" t="s">
        <v>6</v>
      </c>
      <c r="I118" s="90">
        <v>155000</v>
      </c>
      <c r="J118" s="400">
        <v>0</v>
      </c>
      <c r="K118" s="400">
        <v>0</v>
      </c>
      <c r="L118" s="400">
        <v>0</v>
      </c>
      <c r="M118" s="400">
        <v>0</v>
      </c>
      <c r="N118" s="400">
        <v>0</v>
      </c>
      <c r="O118" s="400">
        <v>0</v>
      </c>
      <c r="P118" s="400">
        <v>0</v>
      </c>
      <c r="Q118" s="400">
        <v>0</v>
      </c>
      <c r="R118" s="400">
        <v>0</v>
      </c>
      <c r="S118" s="400">
        <v>0</v>
      </c>
      <c r="T118" s="400">
        <v>0</v>
      </c>
      <c r="U118" s="400">
        <v>0</v>
      </c>
      <c r="V118" s="400">
        <v>0</v>
      </c>
      <c r="W118" s="400">
        <v>0</v>
      </c>
      <c r="X118" s="400">
        <v>0</v>
      </c>
      <c r="Y118" s="400">
        <v>0</v>
      </c>
      <c r="Z118" s="400">
        <v>0</v>
      </c>
      <c r="AA118" s="400">
        <v>0</v>
      </c>
      <c r="AB118" s="400">
        <v>0</v>
      </c>
      <c r="AC118" s="400">
        <v>0</v>
      </c>
      <c r="AD118" s="400">
        <v>0</v>
      </c>
      <c r="AE118" s="400">
        <v>0</v>
      </c>
      <c r="AF118" s="400">
        <v>0</v>
      </c>
      <c r="AG118" s="400">
        <v>0</v>
      </c>
      <c r="AH118" s="400">
        <v>0</v>
      </c>
      <c r="AI118" s="400">
        <v>0</v>
      </c>
      <c r="AJ118" s="400">
        <v>50000</v>
      </c>
      <c r="AK118" s="400">
        <v>0</v>
      </c>
      <c r="AL118" s="400">
        <v>0</v>
      </c>
      <c r="AM118" s="400">
        <v>0</v>
      </c>
      <c r="AN118" s="400">
        <v>0</v>
      </c>
      <c r="AO118" s="400">
        <v>0</v>
      </c>
      <c r="AP118" s="400">
        <v>0</v>
      </c>
      <c r="AQ118" s="400">
        <v>0</v>
      </c>
      <c r="AR118" s="400">
        <v>0</v>
      </c>
      <c r="AS118" s="400">
        <v>0</v>
      </c>
      <c r="AT118" s="400">
        <v>0</v>
      </c>
      <c r="AU118" s="400">
        <v>0</v>
      </c>
      <c r="AV118" s="400">
        <v>50000</v>
      </c>
      <c r="AW118" s="400">
        <v>0</v>
      </c>
      <c r="AX118" s="400">
        <v>0</v>
      </c>
      <c r="AY118" s="400">
        <v>0</v>
      </c>
      <c r="AZ118" s="400">
        <v>0</v>
      </c>
      <c r="BA118" s="400">
        <v>0</v>
      </c>
      <c r="BB118" s="400">
        <v>0</v>
      </c>
      <c r="BC118" s="400">
        <v>0</v>
      </c>
      <c r="BD118" s="400">
        <v>0</v>
      </c>
      <c r="BE118" s="400">
        <v>0</v>
      </c>
      <c r="BF118" s="400">
        <v>0</v>
      </c>
      <c r="BG118" s="400">
        <v>0</v>
      </c>
      <c r="BH118" s="400">
        <v>55000</v>
      </c>
      <c r="BI118" s="400">
        <v>0</v>
      </c>
      <c r="BJ118" s="400">
        <v>0</v>
      </c>
      <c r="BK118" s="400">
        <v>0</v>
      </c>
      <c r="BL118" s="400">
        <v>0</v>
      </c>
      <c r="BM118" s="400">
        <v>0</v>
      </c>
      <c r="BN118" s="400">
        <v>0</v>
      </c>
      <c r="BO118" s="400">
        <v>0</v>
      </c>
      <c r="BP118" s="400">
        <v>0</v>
      </c>
      <c r="BQ118" s="400">
        <v>0</v>
      </c>
      <c r="BR118" s="400">
        <v>0</v>
      </c>
      <c r="BS118" s="400">
        <v>0</v>
      </c>
      <c r="BT118" s="400">
        <v>0</v>
      </c>
      <c r="BU118" s="400">
        <v>0</v>
      </c>
    </row>
    <row r="119" spans="1:73" s="199" customFormat="1" ht="17.25" customHeight="1" outlineLevel="2">
      <c r="A119" s="132"/>
      <c r="B119" s="132"/>
      <c r="C119" s="199" t="s">
        <v>552</v>
      </c>
      <c r="D119" s="8" t="s">
        <v>6</v>
      </c>
      <c r="I119" s="90">
        <v>-618.1153227093746</v>
      </c>
      <c r="J119" s="364">
        <v>0</v>
      </c>
      <c r="K119" s="364">
        <v>0</v>
      </c>
      <c r="L119" s="364">
        <v>0</v>
      </c>
      <c r="M119" s="364">
        <v>0</v>
      </c>
      <c r="N119" s="364">
        <v>0</v>
      </c>
      <c r="O119" s="364">
        <v>0</v>
      </c>
      <c r="P119" s="364">
        <v>0</v>
      </c>
      <c r="Q119" s="364">
        <v>0</v>
      </c>
      <c r="R119" s="364">
        <v>0</v>
      </c>
      <c r="S119" s="364">
        <v>0</v>
      </c>
      <c r="T119" s="364">
        <v>0</v>
      </c>
      <c r="U119" s="364">
        <v>0</v>
      </c>
      <c r="V119" s="364">
        <v>0</v>
      </c>
      <c r="W119" s="364">
        <v>0</v>
      </c>
      <c r="X119" s="364">
        <v>0</v>
      </c>
      <c r="Y119" s="364">
        <v>0</v>
      </c>
      <c r="Z119" s="364">
        <v>0</v>
      </c>
      <c r="AA119" s="364">
        <v>0</v>
      </c>
      <c r="AB119" s="364">
        <v>0</v>
      </c>
      <c r="AC119" s="364">
        <v>0</v>
      </c>
      <c r="AD119" s="364">
        <v>0</v>
      </c>
      <c r="AE119" s="364">
        <v>0</v>
      </c>
      <c r="AF119" s="364">
        <v>0</v>
      </c>
      <c r="AG119" s="364">
        <v>0</v>
      </c>
      <c r="AH119" s="364">
        <v>0</v>
      </c>
      <c r="AI119" s="364">
        <v>0</v>
      </c>
      <c r="AJ119" s="364">
        <v>-1123.1650613331731</v>
      </c>
      <c r="AK119" s="364">
        <v>0</v>
      </c>
      <c r="AL119" s="364">
        <v>0</v>
      </c>
      <c r="AM119" s="364">
        <v>0</v>
      </c>
      <c r="AN119" s="364">
        <v>0</v>
      </c>
      <c r="AO119" s="364">
        <v>0</v>
      </c>
      <c r="AP119" s="364">
        <v>0</v>
      </c>
      <c r="AQ119" s="364">
        <v>0</v>
      </c>
      <c r="AR119" s="364">
        <v>0</v>
      </c>
      <c r="AS119" s="364">
        <v>0</v>
      </c>
      <c r="AT119" s="364">
        <v>0</v>
      </c>
      <c r="AU119" s="364">
        <v>0</v>
      </c>
      <c r="AV119" s="364">
        <v>-830.37217609581421</v>
      </c>
      <c r="AW119" s="364">
        <v>0</v>
      </c>
      <c r="AX119" s="364">
        <v>0</v>
      </c>
      <c r="AY119" s="364">
        <v>0</v>
      </c>
      <c r="AZ119" s="364">
        <v>0</v>
      </c>
      <c r="BA119" s="364">
        <v>0</v>
      </c>
      <c r="BB119" s="364">
        <v>0</v>
      </c>
      <c r="BC119" s="364">
        <v>0</v>
      </c>
      <c r="BD119" s="364">
        <v>0</v>
      </c>
      <c r="BE119" s="364">
        <v>0</v>
      </c>
      <c r="BF119" s="364">
        <v>0</v>
      </c>
      <c r="BG119" s="364">
        <v>0</v>
      </c>
      <c r="BH119" s="364">
        <v>1335.4219147196127</v>
      </c>
      <c r="BI119" s="364">
        <v>0</v>
      </c>
      <c r="BJ119" s="364">
        <v>0</v>
      </c>
      <c r="BK119" s="364">
        <v>0</v>
      </c>
      <c r="BL119" s="364">
        <v>0</v>
      </c>
      <c r="BM119" s="364">
        <v>0</v>
      </c>
      <c r="BN119" s="364">
        <v>0</v>
      </c>
      <c r="BO119" s="364">
        <v>0</v>
      </c>
      <c r="BP119" s="364">
        <v>0</v>
      </c>
      <c r="BQ119" s="364">
        <v>0</v>
      </c>
      <c r="BR119" s="364">
        <v>0</v>
      </c>
      <c r="BS119" s="364">
        <v>0</v>
      </c>
      <c r="BT119" s="364">
        <v>0</v>
      </c>
      <c r="BU119" s="364">
        <v>0</v>
      </c>
    </row>
    <row r="120" spans="1:73" s="199" customFormat="1" ht="17.25" customHeight="1" outlineLevel="2">
      <c r="A120" s="132"/>
      <c r="B120" s="132"/>
      <c r="C120" s="132"/>
      <c r="D120" s="132"/>
      <c r="E120" s="132"/>
      <c r="F120" s="132"/>
      <c r="G120" s="132"/>
      <c r="H120" s="132"/>
      <c r="I120" s="100"/>
      <c r="J120" s="132"/>
      <c r="K120" s="132"/>
      <c r="L120" s="132"/>
      <c r="M120" s="132"/>
      <c r="N120" s="132"/>
      <c r="O120" s="132"/>
      <c r="P120" s="132"/>
      <c r="Q120" s="132"/>
      <c r="R120" s="132"/>
      <c r="S120" s="132"/>
      <c r="T120" s="132"/>
      <c r="U120" s="132"/>
      <c r="V120" s="132"/>
      <c r="W120" s="132"/>
      <c r="X120" s="132"/>
      <c r="Y120" s="132"/>
      <c r="Z120" s="132"/>
      <c r="AA120" s="132"/>
      <c r="AB120" s="132"/>
      <c r="AC120" s="132"/>
      <c r="AD120" s="132"/>
      <c r="AE120" s="132"/>
      <c r="AF120" s="132"/>
      <c r="AG120" s="132"/>
      <c r="AH120" s="132"/>
      <c r="AI120" s="132"/>
      <c r="AJ120" s="132"/>
      <c r="AK120" s="132"/>
      <c r="AL120" s="132"/>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132"/>
      <c r="BH120" s="132"/>
      <c r="BI120" s="132"/>
      <c r="BJ120" s="132"/>
      <c r="BK120" s="132"/>
      <c r="BL120" s="132"/>
      <c r="BM120" s="132"/>
      <c r="BN120" s="132"/>
      <c r="BO120" s="132"/>
      <c r="BP120" s="132"/>
      <c r="BQ120" s="132"/>
      <c r="BR120" s="132"/>
      <c r="BS120" s="132"/>
      <c r="BT120" s="132"/>
      <c r="BU120" s="132"/>
    </row>
    <row r="121" spans="1:73" s="199" customFormat="1" ht="19.5" customHeight="1" outlineLevel="1">
      <c r="A121" s="132"/>
      <c r="B121" s="132"/>
      <c r="C121" s="142" t="s">
        <v>664</v>
      </c>
      <c r="D121" s="132"/>
      <c r="E121" s="132"/>
      <c r="F121" s="132"/>
      <c r="G121" s="132"/>
      <c r="H121" s="132"/>
      <c r="I121" s="132"/>
      <c r="J121" s="132"/>
      <c r="K121" s="132"/>
      <c r="L121" s="132"/>
      <c r="M121" s="132"/>
      <c r="N121" s="132"/>
      <c r="O121" s="132"/>
      <c r="P121" s="132"/>
      <c r="Q121" s="132"/>
      <c r="R121" s="132"/>
      <c r="S121" s="132"/>
      <c r="T121" s="132"/>
      <c r="U121" s="132"/>
      <c r="V121" s="132"/>
      <c r="W121" s="132"/>
      <c r="X121" s="132"/>
      <c r="Y121" s="132"/>
      <c r="Z121" s="132"/>
      <c r="AA121" s="132"/>
      <c r="AB121" s="132"/>
      <c r="AC121" s="132"/>
      <c r="AD121" s="132"/>
      <c r="AE121" s="132"/>
      <c r="AF121" s="132"/>
      <c r="AG121" s="132"/>
      <c r="AH121" s="132"/>
      <c r="AI121" s="132"/>
      <c r="AJ121" s="132"/>
      <c r="AK121" s="132"/>
      <c r="AL121" s="132"/>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132"/>
      <c r="BH121" s="132"/>
      <c r="BI121" s="132"/>
      <c r="BJ121" s="132"/>
      <c r="BK121" s="132"/>
      <c r="BL121" s="132"/>
      <c r="BM121" s="132"/>
      <c r="BN121" s="132"/>
      <c r="BO121" s="132"/>
      <c r="BP121" s="132"/>
      <c r="BQ121" s="132"/>
      <c r="BR121" s="132"/>
      <c r="BS121" s="132"/>
      <c r="BT121" s="132"/>
      <c r="BU121" s="132"/>
    </row>
    <row r="122" spans="1:73" s="199" customFormat="1" ht="19.5" customHeight="1" outlineLevel="2">
      <c r="A122" s="132"/>
      <c r="B122" s="132"/>
      <c r="C122" s="190" t="s">
        <v>669</v>
      </c>
      <c r="D122" s="345" t="s">
        <v>6</v>
      </c>
      <c r="E122" s="448" t="s">
        <v>665</v>
      </c>
      <c r="F122" s="190"/>
      <c r="G122" s="132"/>
      <c r="H122" s="132"/>
      <c r="I122" s="90">
        <v>250153.06409907699</v>
      </c>
      <c r="J122" s="400">
        <v>0</v>
      </c>
      <c r="K122" s="400">
        <v>0</v>
      </c>
      <c r="L122" s="400">
        <v>0</v>
      </c>
      <c r="M122" s="400">
        <v>0</v>
      </c>
      <c r="N122" s="400">
        <v>0</v>
      </c>
      <c r="O122" s="400">
        <v>0</v>
      </c>
      <c r="P122" s="400">
        <v>0</v>
      </c>
      <c r="Q122" s="400">
        <v>0</v>
      </c>
      <c r="R122" s="400">
        <v>0</v>
      </c>
      <c r="S122" s="400">
        <v>0</v>
      </c>
      <c r="T122" s="400">
        <v>4073.0695782222356</v>
      </c>
      <c r="U122" s="400">
        <v>4073.0695782222356</v>
      </c>
      <c r="V122" s="400">
        <v>4073.0695782222356</v>
      </c>
      <c r="W122" s="400">
        <v>4073.0695782222356</v>
      </c>
      <c r="X122" s="400">
        <v>4073.0695782222356</v>
      </c>
      <c r="Y122" s="400">
        <v>4073.0695782222356</v>
      </c>
      <c r="Z122" s="400">
        <v>4073.0695782222356</v>
      </c>
      <c r="AA122" s="400">
        <v>4073.0695782222356</v>
      </c>
      <c r="AB122" s="400">
        <v>4073.0695782222356</v>
      </c>
      <c r="AC122" s="400">
        <v>4073.0695782222356</v>
      </c>
      <c r="AD122" s="400">
        <v>4073.0695782222356</v>
      </c>
      <c r="AE122" s="400">
        <v>4073.0695782222356</v>
      </c>
      <c r="AF122" s="400">
        <v>4097.4689853253485</v>
      </c>
      <c r="AG122" s="400">
        <v>4097.4689853253485</v>
      </c>
      <c r="AH122" s="400">
        <v>4097.4689853253485</v>
      </c>
      <c r="AI122" s="400">
        <v>4097.4689853253485</v>
      </c>
      <c r="AJ122" s="400">
        <v>4097.4689853253485</v>
      </c>
      <c r="AK122" s="400">
        <v>4097.4689853253485</v>
      </c>
      <c r="AL122" s="400">
        <v>4097.4689853253485</v>
      </c>
      <c r="AM122" s="400">
        <v>4097.4689853253485</v>
      </c>
      <c r="AN122" s="400">
        <v>4097.4689853253485</v>
      </c>
      <c r="AO122" s="400">
        <v>4097.4689853253485</v>
      </c>
      <c r="AP122" s="400">
        <v>4097.4689853253485</v>
      </c>
      <c r="AQ122" s="400">
        <v>4097.4689853253485</v>
      </c>
      <c r="AR122" s="400">
        <v>4694.6184928933008</v>
      </c>
      <c r="AS122" s="400">
        <v>4694.6184928933008</v>
      </c>
      <c r="AT122" s="400">
        <v>4694.6184928933008</v>
      </c>
      <c r="AU122" s="400">
        <v>4694.6184928933008</v>
      </c>
      <c r="AV122" s="400">
        <v>4694.6184928933008</v>
      </c>
      <c r="AW122" s="400">
        <v>4694.6184928933008</v>
      </c>
      <c r="AX122" s="400">
        <v>4694.6184928933008</v>
      </c>
      <c r="AY122" s="400">
        <v>4694.6184928933008</v>
      </c>
      <c r="AZ122" s="400">
        <v>4694.6184928933008</v>
      </c>
      <c r="BA122" s="400">
        <v>4694.6184928933008</v>
      </c>
      <c r="BB122" s="400">
        <v>4694.6184928933008</v>
      </c>
      <c r="BC122" s="400">
        <v>4694.6184928933008</v>
      </c>
      <c r="BD122" s="400">
        <v>7980.9316184821873</v>
      </c>
      <c r="BE122" s="400">
        <v>7980.9316184821873</v>
      </c>
      <c r="BF122" s="400">
        <v>7980.9316184821873</v>
      </c>
      <c r="BG122" s="400">
        <v>7980.9316184821873</v>
      </c>
      <c r="BH122" s="400">
        <v>7980.9316184821873</v>
      </c>
      <c r="BI122" s="400">
        <v>7980.9316184821873</v>
      </c>
      <c r="BJ122" s="400">
        <v>7980.9316184821873</v>
      </c>
      <c r="BK122" s="400">
        <v>7980.9316184821873</v>
      </c>
      <c r="BL122" s="400">
        <v>7980.9316184821873</v>
      </c>
      <c r="BM122" s="400">
        <v>7980.9316184821873</v>
      </c>
      <c r="BN122" s="400">
        <v>7980.9316184821873</v>
      </c>
      <c r="BO122" s="400">
        <v>7980.9316184821873</v>
      </c>
      <c r="BP122" s="400">
        <v>0</v>
      </c>
      <c r="BQ122" s="400">
        <v>0</v>
      </c>
      <c r="BR122" s="400">
        <v>0</v>
      </c>
      <c r="BS122" s="400">
        <v>0</v>
      </c>
      <c r="BT122" s="400">
        <v>0</v>
      </c>
      <c r="BU122" s="400">
        <v>0</v>
      </c>
    </row>
    <row r="123" spans="1:73" s="199" customFormat="1" ht="19.5" customHeight="1" outlineLevel="2">
      <c r="A123" s="132"/>
      <c r="B123" s="132"/>
      <c r="C123" s="132"/>
      <c r="D123" s="132"/>
      <c r="E123" s="132"/>
      <c r="F123" s="132"/>
      <c r="G123" s="132"/>
      <c r="H123" s="132"/>
      <c r="I123" s="132"/>
      <c r="J123" s="100"/>
      <c r="K123" s="100"/>
      <c r="L123" s="100"/>
      <c r="M123" s="100"/>
      <c r="N123" s="100"/>
      <c r="O123" s="100"/>
      <c r="P123" s="100"/>
      <c r="Q123" s="100"/>
      <c r="R123" s="100"/>
      <c r="S123" s="100"/>
      <c r="T123" s="100"/>
      <c r="U123" s="100"/>
      <c r="V123" s="100"/>
      <c r="W123" s="100"/>
      <c r="X123" s="100"/>
      <c r="Y123" s="100"/>
      <c r="Z123" s="100"/>
      <c r="AA123" s="100"/>
      <c r="AB123" s="100"/>
      <c r="AC123" s="100"/>
      <c r="AD123" s="100"/>
      <c r="AE123" s="100"/>
      <c r="AF123" s="100"/>
      <c r="AG123" s="100"/>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c r="BH123" s="100"/>
      <c r="BI123" s="100"/>
      <c r="BJ123" s="100"/>
      <c r="BK123" s="100"/>
      <c r="BL123" s="100"/>
      <c r="BM123" s="100"/>
      <c r="BN123" s="100"/>
      <c r="BO123" s="100"/>
      <c r="BP123" s="100"/>
      <c r="BQ123" s="100"/>
      <c r="BR123" s="100"/>
      <c r="BS123" s="100"/>
      <c r="BT123" s="100"/>
      <c r="BU123" s="100"/>
    </row>
    <row r="124" spans="1:73" ht="20.25" outlineLevel="1">
      <c r="A124" s="132"/>
      <c r="B124" s="132"/>
      <c r="C124" s="142" t="s">
        <v>173</v>
      </c>
      <c r="D124" s="132"/>
      <c r="E124" s="132"/>
      <c r="F124" s="132"/>
      <c r="G124" s="132"/>
      <c r="H124" s="132"/>
      <c r="I124" s="132"/>
      <c r="J124" s="132"/>
      <c r="K124" s="132"/>
      <c r="L124" s="132"/>
      <c r="M124" s="132"/>
      <c r="N124" s="132"/>
      <c r="O124" s="132"/>
      <c r="P124" s="132"/>
      <c r="Q124" s="132"/>
      <c r="R124" s="132"/>
      <c r="S124" s="132"/>
      <c r="T124" s="132"/>
      <c r="U124" s="132"/>
      <c r="V124" s="132"/>
      <c r="W124" s="132"/>
      <c r="X124" s="132"/>
      <c r="Y124" s="132"/>
      <c r="Z124" s="132"/>
      <c r="AA124" s="132"/>
      <c r="AB124" s="132"/>
      <c r="AC124" s="132"/>
      <c r="AD124" s="132"/>
      <c r="AE124" s="132"/>
      <c r="AF124" s="132"/>
      <c r="AG124" s="132"/>
      <c r="AH124" s="132"/>
      <c r="AI124" s="132"/>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132"/>
      <c r="BI124" s="132"/>
      <c r="BJ124" s="132"/>
      <c r="BK124" s="132"/>
      <c r="BL124" s="132"/>
      <c r="BM124" s="132"/>
      <c r="BN124" s="132"/>
      <c r="BO124" s="132"/>
      <c r="BP124" s="132"/>
      <c r="BQ124" s="132"/>
      <c r="BR124" s="132"/>
      <c r="BS124" s="132"/>
      <c r="BT124" s="132"/>
      <c r="BU124" s="132"/>
    </row>
    <row r="125" spans="1:73" ht="16.5" customHeight="1" outlineLevel="2">
      <c r="A125" s="132"/>
      <c r="B125" s="132"/>
      <c r="C125" s="105" t="s">
        <v>145</v>
      </c>
      <c r="D125" s="8" t="s">
        <v>6</v>
      </c>
      <c r="F125" s="123"/>
      <c r="J125" s="400">
        <v>0</v>
      </c>
      <c r="K125" s="400">
        <v>0</v>
      </c>
      <c r="L125" s="400">
        <v>0</v>
      </c>
      <c r="M125" s="400">
        <v>0</v>
      </c>
      <c r="N125" s="400">
        <v>0</v>
      </c>
      <c r="O125" s="400">
        <v>0</v>
      </c>
      <c r="P125" s="400">
        <v>0</v>
      </c>
      <c r="Q125" s="400">
        <v>0</v>
      </c>
      <c r="R125" s="400">
        <v>0</v>
      </c>
      <c r="S125" s="400">
        <v>0</v>
      </c>
      <c r="T125" s="400">
        <v>0</v>
      </c>
      <c r="U125" s="400">
        <v>4073.0695782222356</v>
      </c>
      <c r="V125" s="400">
        <v>8146.1391564444712</v>
      </c>
      <c r="W125" s="400">
        <v>-280.79126533329327</v>
      </c>
      <c r="X125" s="400">
        <v>3792.2783128889423</v>
      </c>
      <c r="Y125" s="400">
        <v>7865.3478911111779</v>
      </c>
      <c r="Z125" s="400">
        <v>-561.58253066658654</v>
      </c>
      <c r="AA125" s="400">
        <v>3511.487047555649</v>
      </c>
      <c r="AB125" s="400">
        <v>7584.5566257778846</v>
      </c>
      <c r="AC125" s="400">
        <v>-842.3737959998798</v>
      </c>
      <c r="AD125" s="400">
        <v>3230.6957822223558</v>
      </c>
      <c r="AE125" s="400">
        <v>7303.7653604445914</v>
      </c>
      <c r="AF125" s="400">
        <v>-1123.1650613331731</v>
      </c>
      <c r="AG125" s="400">
        <v>2974.3039239921754</v>
      </c>
      <c r="AH125" s="400">
        <v>7071.772909317524</v>
      </c>
      <c r="AI125" s="400">
        <v>-1330.7581053571266</v>
      </c>
      <c r="AJ125" s="400">
        <v>2766.7108799682219</v>
      </c>
      <c r="AK125" s="400">
        <v>7987.3449266267435</v>
      </c>
      <c r="AL125" s="400">
        <v>-415.18608804790711</v>
      </c>
      <c r="AM125" s="400">
        <v>3682.2828972774414</v>
      </c>
      <c r="AN125" s="400">
        <v>7779.7518826027899</v>
      </c>
      <c r="AO125" s="400">
        <v>-622.77913207186066</v>
      </c>
      <c r="AP125" s="400">
        <v>3474.6898532534879</v>
      </c>
      <c r="AQ125" s="400">
        <v>7572.1588385788364</v>
      </c>
      <c r="AR125" s="400">
        <v>-830.37217609581421</v>
      </c>
      <c r="AS125" s="400">
        <v>3864.2463167974865</v>
      </c>
      <c r="AT125" s="400">
        <v>8558.8648096907873</v>
      </c>
      <c r="AU125" s="400">
        <v>-496.51669741591104</v>
      </c>
      <c r="AV125" s="400">
        <v>4198.1017954773897</v>
      </c>
      <c r="AW125" s="400">
        <v>9723.0924644665047</v>
      </c>
      <c r="AX125" s="400">
        <v>667.71095735980634</v>
      </c>
      <c r="AY125" s="400">
        <v>5362.3294502531071</v>
      </c>
      <c r="AZ125" s="400">
        <v>10056.947943146408</v>
      </c>
      <c r="BA125" s="400">
        <v>1001.5664360397095</v>
      </c>
      <c r="BB125" s="400">
        <v>5696.1849289330103</v>
      </c>
      <c r="BC125" s="400">
        <v>10390.803421826311</v>
      </c>
      <c r="BD125" s="400">
        <v>1335.4219147196127</v>
      </c>
      <c r="BE125" s="400">
        <v>9316.3535332018</v>
      </c>
      <c r="BF125" s="400">
        <v>17297.285151683987</v>
      </c>
      <c r="BG125" s="400">
        <v>5278.2167701661747</v>
      </c>
      <c r="BH125" s="400">
        <v>13259.148388648362</v>
      </c>
      <c r="BI125" s="400">
        <v>19904.658092410937</v>
      </c>
      <c r="BJ125" s="400">
        <v>7885.589710893124</v>
      </c>
      <c r="BK125" s="400">
        <v>15866.521329375311</v>
      </c>
      <c r="BL125" s="400">
        <v>23847.452947857499</v>
      </c>
      <c r="BM125" s="400">
        <v>11828.384566339686</v>
      </c>
      <c r="BN125" s="400">
        <v>19809.316184821873</v>
      </c>
      <c r="BO125" s="400">
        <v>27790.247803304061</v>
      </c>
      <c r="BP125" s="400">
        <v>0</v>
      </c>
      <c r="BQ125" s="400">
        <v>0</v>
      </c>
      <c r="BR125" s="400">
        <v>0</v>
      </c>
      <c r="BS125" s="400">
        <v>0</v>
      </c>
      <c r="BT125" s="400">
        <v>0</v>
      </c>
      <c r="BU125" s="400">
        <v>0</v>
      </c>
    </row>
    <row r="126" spans="1:73" ht="16.5" customHeight="1" outlineLevel="2">
      <c r="A126" s="132"/>
      <c r="B126" s="132"/>
      <c r="C126" s="447" t="s">
        <v>171</v>
      </c>
      <c r="D126" s="8" t="s">
        <v>6</v>
      </c>
      <c r="E126" s="199"/>
      <c r="F126" s="199"/>
      <c r="I126" s="90">
        <v>250153.06409907699</v>
      </c>
      <c r="J126" s="400">
        <v>0</v>
      </c>
      <c r="K126" s="400">
        <v>0</v>
      </c>
      <c r="L126" s="400">
        <v>0</v>
      </c>
      <c r="M126" s="400">
        <v>0</v>
      </c>
      <c r="N126" s="400">
        <v>0</v>
      </c>
      <c r="O126" s="400">
        <v>0</v>
      </c>
      <c r="P126" s="400">
        <v>0</v>
      </c>
      <c r="Q126" s="400">
        <v>0</v>
      </c>
      <c r="R126" s="400">
        <v>0</v>
      </c>
      <c r="S126" s="400">
        <v>0</v>
      </c>
      <c r="T126" s="400">
        <v>4073.0695782222356</v>
      </c>
      <c r="U126" s="400">
        <v>4073.0695782222356</v>
      </c>
      <c r="V126" s="400">
        <v>4073.0695782222356</v>
      </c>
      <c r="W126" s="400">
        <v>4073.0695782222356</v>
      </c>
      <c r="X126" s="400">
        <v>4073.0695782222356</v>
      </c>
      <c r="Y126" s="400">
        <v>4073.0695782222356</v>
      </c>
      <c r="Z126" s="400">
        <v>4073.0695782222356</v>
      </c>
      <c r="AA126" s="400">
        <v>4073.0695782222356</v>
      </c>
      <c r="AB126" s="400">
        <v>4073.0695782222356</v>
      </c>
      <c r="AC126" s="400">
        <v>4073.0695782222356</v>
      </c>
      <c r="AD126" s="400">
        <v>4073.0695782222356</v>
      </c>
      <c r="AE126" s="400">
        <v>4073.0695782222356</v>
      </c>
      <c r="AF126" s="400">
        <v>4097.4689853253485</v>
      </c>
      <c r="AG126" s="400">
        <v>4097.4689853253485</v>
      </c>
      <c r="AH126" s="400">
        <v>4097.4689853253485</v>
      </c>
      <c r="AI126" s="400">
        <v>4097.4689853253485</v>
      </c>
      <c r="AJ126" s="400">
        <v>4097.4689853253485</v>
      </c>
      <c r="AK126" s="400">
        <v>4097.4689853253485</v>
      </c>
      <c r="AL126" s="400">
        <v>4097.4689853253485</v>
      </c>
      <c r="AM126" s="400">
        <v>4097.4689853253485</v>
      </c>
      <c r="AN126" s="400">
        <v>4097.4689853253485</v>
      </c>
      <c r="AO126" s="400">
        <v>4097.4689853253485</v>
      </c>
      <c r="AP126" s="400">
        <v>4097.4689853253485</v>
      </c>
      <c r="AQ126" s="400">
        <v>4097.4689853253485</v>
      </c>
      <c r="AR126" s="400">
        <v>4694.6184928933008</v>
      </c>
      <c r="AS126" s="400">
        <v>4694.6184928933008</v>
      </c>
      <c r="AT126" s="400">
        <v>4694.6184928933008</v>
      </c>
      <c r="AU126" s="400">
        <v>4694.6184928933008</v>
      </c>
      <c r="AV126" s="400">
        <v>4694.6184928933008</v>
      </c>
      <c r="AW126" s="400">
        <v>4694.6184928933008</v>
      </c>
      <c r="AX126" s="400">
        <v>4694.6184928933008</v>
      </c>
      <c r="AY126" s="400">
        <v>4694.6184928933008</v>
      </c>
      <c r="AZ126" s="400">
        <v>4694.6184928933008</v>
      </c>
      <c r="BA126" s="400">
        <v>4694.6184928933008</v>
      </c>
      <c r="BB126" s="400">
        <v>4694.6184928933008</v>
      </c>
      <c r="BC126" s="400">
        <v>4694.6184928933008</v>
      </c>
      <c r="BD126" s="400">
        <v>7980.9316184821873</v>
      </c>
      <c r="BE126" s="400">
        <v>7980.9316184821873</v>
      </c>
      <c r="BF126" s="400">
        <v>7980.9316184821873</v>
      </c>
      <c r="BG126" s="400">
        <v>7980.9316184821873</v>
      </c>
      <c r="BH126" s="400">
        <v>7980.9316184821873</v>
      </c>
      <c r="BI126" s="400">
        <v>7980.9316184821873</v>
      </c>
      <c r="BJ126" s="400">
        <v>7980.9316184821873</v>
      </c>
      <c r="BK126" s="400">
        <v>7980.9316184821873</v>
      </c>
      <c r="BL126" s="400">
        <v>7980.9316184821873</v>
      </c>
      <c r="BM126" s="400">
        <v>7980.9316184821873</v>
      </c>
      <c r="BN126" s="400">
        <v>7980.9316184821873</v>
      </c>
      <c r="BO126" s="400">
        <v>7980.9316184821873</v>
      </c>
      <c r="BP126" s="400">
        <v>0</v>
      </c>
      <c r="BQ126" s="400">
        <v>0</v>
      </c>
      <c r="BR126" s="400">
        <v>0</v>
      </c>
      <c r="BS126" s="400">
        <v>0</v>
      </c>
      <c r="BT126" s="400">
        <v>0</v>
      </c>
      <c r="BU126" s="400">
        <v>0</v>
      </c>
    </row>
    <row r="127" spans="1:73" ht="16.5" customHeight="1" outlineLevel="2">
      <c r="A127" s="132"/>
      <c r="B127" s="132"/>
      <c r="C127" s="447" t="s">
        <v>172</v>
      </c>
      <c r="D127" s="8" t="s">
        <v>6</v>
      </c>
      <c r="E127" s="199" t="s">
        <v>667</v>
      </c>
      <c r="F127" s="199"/>
      <c r="G127" s="237"/>
      <c r="I127" s="90">
        <v>-234381.88467729063</v>
      </c>
      <c r="J127" s="228">
        <v>0</v>
      </c>
      <c r="K127" s="228">
        <v>0</v>
      </c>
      <c r="L127" s="228">
        <v>0</v>
      </c>
      <c r="M127" s="228">
        <v>0</v>
      </c>
      <c r="N127" s="228">
        <v>0</v>
      </c>
      <c r="O127" s="228">
        <v>0</v>
      </c>
      <c r="P127" s="228">
        <v>0</v>
      </c>
      <c r="Q127" s="228">
        <v>0</v>
      </c>
      <c r="R127" s="228">
        <v>0</v>
      </c>
      <c r="S127" s="228">
        <v>0</v>
      </c>
      <c r="T127" s="228">
        <v>0</v>
      </c>
      <c r="U127" s="228">
        <v>0</v>
      </c>
      <c r="V127" s="228">
        <v>-12500</v>
      </c>
      <c r="W127" s="228">
        <v>0</v>
      </c>
      <c r="X127" s="228">
        <v>0</v>
      </c>
      <c r="Y127" s="228">
        <v>-12500</v>
      </c>
      <c r="Z127" s="228">
        <v>0</v>
      </c>
      <c r="AA127" s="228">
        <v>0</v>
      </c>
      <c r="AB127" s="228">
        <v>-12500</v>
      </c>
      <c r="AC127" s="228">
        <v>0</v>
      </c>
      <c r="AD127" s="228">
        <v>0</v>
      </c>
      <c r="AE127" s="228">
        <v>-12500</v>
      </c>
      <c r="AF127" s="228">
        <v>0</v>
      </c>
      <c r="AG127" s="228">
        <v>0</v>
      </c>
      <c r="AH127" s="228">
        <v>-12500</v>
      </c>
      <c r="AI127" s="228">
        <v>0</v>
      </c>
      <c r="AJ127" s="228">
        <v>1123.1650613331731</v>
      </c>
      <c r="AK127" s="228">
        <v>-12500</v>
      </c>
      <c r="AL127" s="228">
        <v>0</v>
      </c>
      <c r="AM127" s="228">
        <v>0</v>
      </c>
      <c r="AN127" s="228">
        <v>-12500</v>
      </c>
      <c r="AO127" s="228">
        <v>0</v>
      </c>
      <c r="AP127" s="228">
        <v>0</v>
      </c>
      <c r="AQ127" s="228">
        <v>-12500</v>
      </c>
      <c r="AR127" s="228">
        <v>0</v>
      </c>
      <c r="AS127" s="228">
        <v>0</v>
      </c>
      <c r="AT127" s="228">
        <v>-13750</v>
      </c>
      <c r="AU127" s="228">
        <v>0</v>
      </c>
      <c r="AV127" s="228">
        <v>830.37217609581421</v>
      </c>
      <c r="AW127" s="228">
        <v>-13750</v>
      </c>
      <c r="AX127" s="228">
        <v>0</v>
      </c>
      <c r="AY127" s="228">
        <v>0</v>
      </c>
      <c r="AZ127" s="228">
        <v>-13750</v>
      </c>
      <c r="BA127" s="228">
        <v>0</v>
      </c>
      <c r="BB127" s="228">
        <v>0</v>
      </c>
      <c r="BC127" s="228">
        <v>-13750</v>
      </c>
      <c r="BD127" s="228">
        <v>0</v>
      </c>
      <c r="BE127" s="228">
        <v>0</v>
      </c>
      <c r="BF127" s="228">
        <v>-20000</v>
      </c>
      <c r="BG127" s="228">
        <v>0</v>
      </c>
      <c r="BH127" s="228">
        <v>-1335.4219147196127</v>
      </c>
      <c r="BI127" s="228">
        <v>-20000</v>
      </c>
      <c r="BJ127" s="228">
        <v>0</v>
      </c>
      <c r="BK127" s="228">
        <v>0</v>
      </c>
      <c r="BL127" s="228">
        <v>-20000</v>
      </c>
      <c r="BM127" s="228">
        <v>0</v>
      </c>
      <c r="BN127" s="228">
        <v>0</v>
      </c>
      <c r="BO127" s="228">
        <v>-20000</v>
      </c>
      <c r="BP127" s="228">
        <v>0</v>
      </c>
      <c r="BQ127" s="228">
        <v>0</v>
      </c>
      <c r="BR127" s="228">
        <v>0</v>
      </c>
      <c r="BS127" s="228">
        <v>0</v>
      </c>
      <c r="BT127" s="228">
        <v>0</v>
      </c>
      <c r="BU127" s="228">
        <v>0</v>
      </c>
    </row>
    <row r="128" spans="1:73" ht="16.5" customHeight="1" outlineLevel="2" thickBot="1">
      <c r="A128" s="132"/>
      <c r="B128" s="132"/>
      <c r="C128" s="105" t="s">
        <v>154</v>
      </c>
      <c r="D128" s="8" t="s">
        <v>6</v>
      </c>
      <c r="I128" s="21"/>
      <c r="J128" s="441">
        <v>0</v>
      </c>
      <c r="K128" s="442">
        <v>0</v>
      </c>
      <c r="L128" s="442">
        <v>0</v>
      </c>
      <c r="M128" s="442">
        <v>0</v>
      </c>
      <c r="N128" s="442">
        <v>0</v>
      </c>
      <c r="O128" s="442">
        <v>0</v>
      </c>
      <c r="P128" s="442">
        <v>0</v>
      </c>
      <c r="Q128" s="442">
        <v>0</v>
      </c>
      <c r="R128" s="442">
        <v>0</v>
      </c>
      <c r="S128" s="442">
        <v>0</v>
      </c>
      <c r="T128" s="442">
        <v>4073.0695782222356</v>
      </c>
      <c r="U128" s="442">
        <v>8146.1391564444712</v>
      </c>
      <c r="V128" s="442">
        <v>-280.79126533329327</v>
      </c>
      <c r="W128" s="442">
        <v>3792.2783128889423</v>
      </c>
      <c r="X128" s="442">
        <v>7865.3478911111779</v>
      </c>
      <c r="Y128" s="442">
        <v>-561.58253066658654</v>
      </c>
      <c r="Z128" s="442">
        <v>3511.487047555649</v>
      </c>
      <c r="AA128" s="442">
        <v>7584.5566257778846</v>
      </c>
      <c r="AB128" s="442">
        <v>-842.3737959998798</v>
      </c>
      <c r="AC128" s="442">
        <v>3230.6957822223558</v>
      </c>
      <c r="AD128" s="442">
        <v>7303.7653604445914</v>
      </c>
      <c r="AE128" s="442">
        <v>-1123.1650613331731</v>
      </c>
      <c r="AF128" s="442">
        <v>2974.3039239921754</v>
      </c>
      <c r="AG128" s="442">
        <v>7071.772909317524</v>
      </c>
      <c r="AH128" s="442">
        <v>-1330.7581053571266</v>
      </c>
      <c r="AI128" s="442">
        <v>2766.7108799682219</v>
      </c>
      <c r="AJ128" s="442">
        <v>7987.3449266267435</v>
      </c>
      <c r="AK128" s="442">
        <v>-415.18608804790711</v>
      </c>
      <c r="AL128" s="442">
        <v>3682.2828972774414</v>
      </c>
      <c r="AM128" s="442">
        <v>7779.7518826027899</v>
      </c>
      <c r="AN128" s="442">
        <v>-622.77913207186066</v>
      </c>
      <c r="AO128" s="442">
        <v>3474.6898532534879</v>
      </c>
      <c r="AP128" s="442">
        <v>7572.1588385788364</v>
      </c>
      <c r="AQ128" s="442">
        <v>-830.37217609581421</v>
      </c>
      <c r="AR128" s="442">
        <v>3864.2463167974865</v>
      </c>
      <c r="AS128" s="442">
        <v>8558.8648096907873</v>
      </c>
      <c r="AT128" s="442">
        <v>-496.51669741591104</v>
      </c>
      <c r="AU128" s="442">
        <v>4198.1017954773897</v>
      </c>
      <c r="AV128" s="442">
        <v>9723.0924644665047</v>
      </c>
      <c r="AW128" s="442">
        <v>667.71095735980634</v>
      </c>
      <c r="AX128" s="442">
        <v>5362.3294502531071</v>
      </c>
      <c r="AY128" s="442">
        <v>10056.947943146408</v>
      </c>
      <c r="AZ128" s="442">
        <v>1001.5664360397095</v>
      </c>
      <c r="BA128" s="442">
        <v>5696.1849289330103</v>
      </c>
      <c r="BB128" s="442">
        <v>10390.803421826311</v>
      </c>
      <c r="BC128" s="442">
        <v>1335.4219147196127</v>
      </c>
      <c r="BD128" s="442">
        <v>9316.3535332018</v>
      </c>
      <c r="BE128" s="442">
        <v>17297.285151683987</v>
      </c>
      <c r="BF128" s="442">
        <v>5278.2167701661747</v>
      </c>
      <c r="BG128" s="442">
        <v>13259.148388648362</v>
      </c>
      <c r="BH128" s="442">
        <v>19904.658092410937</v>
      </c>
      <c r="BI128" s="442">
        <v>7885.589710893124</v>
      </c>
      <c r="BJ128" s="442">
        <v>15866.521329375311</v>
      </c>
      <c r="BK128" s="442">
        <v>23847.452947857499</v>
      </c>
      <c r="BL128" s="442">
        <v>11828.384566339686</v>
      </c>
      <c r="BM128" s="442">
        <v>19809.316184821873</v>
      </c>
      <c r="BN128" s="442">
        <v>27790.247803304061</v>
      </c>
      <c r="BO128" s="442">
        <v>15771.179421786248</v>
      </c>
      <c r="BP128" s="442">
        <v>0</v>
      </c>
      <c r="BQ128" s="442">
        <v>0</v>
      </c>
      <c r="BR128" s="442">
        <v>0</v>
      </c>
      <c r="BS128" s="442">
        <v>0</v>
      </c>
      <c r="BT128" s="442">
        <v>0</v>
      </c>
      <c r="BU128" s="442">
        <v>0</v>
      </c>
    </row>
    <row r="129" spans="1:73" ht="16.5" customHeight="1" outlineLevel="2" thickTop="1">
      <c r="A129" s="132"/>
      <c r="B129" s="132"/>
      <c r="C129" s="106" t="s">
        <v>671</v>
      </c>
      <c r="D129" s="8" t="s">
        <v>6</v>
      </c>
      <c r="F129" s="449">
        <v>15771.179421786248</v>
      </c>
      <c r="G129" s="266">
        <v>0</v>
      </c>
      <c r="H129" s="132"/>
      <c r="I129" s="100"/>
      <c r="J129" s="100"/>
      <c r="K129" s="132"/>
      <c r="L129" s="132"/>
      <c r="M129" s="132"/>
      <c r="N129" s="132"/>
      <c r="O129" s="132"/>
      <c r="P129" s="132"/>
      <c r="Q129" s="132"/>
      <c r="R129" s="132"/>
      <c r="S129" s="132"/>
      <c r="T129" s="132"/>
      <c r="U129" s="132"/>
      <c r="V129" s="132"/>
      <c r="W129" s="132"/>
      <c r="X129" s="132"/>
      <c r="Y129" s="132"/>
      <c r="Z129" s="132"/>
      <c r="AA129" s="132"/>
      <c r="AB129" s="132"/>
      <c r="AC129" s="132"/>
      <c r="AD129" s="132"/>
      <c r="AE129" s="132"/>
      <c r="AF129" s="132"/>
      <c r="AG129" s="132"/>
      <c r="AH129" s="132"/>
      <c r="AI129" s="132"/>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132"/>
      <c r="BJ129" s="132"/>
      <c r="BK129" s="132"/>
      <c r="BL129" s="132"/>
      <c r="BM129" s="132"/>
      <c r="BN129" s="132"/>
      <c r="BO129" s="132"/>
      <c r="BP129" s="132"/>
      <c r="BQ129" s="132"/>
      <c r="BR129" s="132"/>
      <c r="BS129" s="132"/>
      <c r="BT129" s="132"/>
      <c r="BU129" s="132"/>
    </row>
    <row r="130" spans="1:73" ht="16.5" customHeight="1" outlineLevel="2">
      <c r="A130" s="132"/>
      <c r="B130" s="132"/>
      <c r="C130" s="132"/>
      <c r="D130" s="297"/>
      <c r="E130" s="132"/>
      <c r="F130" s="132"/>
      <c r="G130" s="459">
        <v>0</v>
      </c>
      <c r="H130" s="100"/>
      <c r="I130" s="443"/>
      <c r="J130" s="444"/>
      <c r="K130" s="241"/>
      <c r="L130" s="132"/>
      <c r="M130" s="132"/>
      <c r="N130" s="132"/>
      <c r="O130" s="132"/>
      <c r="P130" s="132"/>
      <c r="Q130" s="132"/>
      <c r="R130" s="132"/>
      <c r="S130" s="132"/>
      <c r="T130" s="132"/>
      <c r="U130" s="132"/>
      <c r="V130" s="132"/>
      <c r="W130" s="132"/>
      <c r="X130" s="132"/>
      <c r="Y130" s="132"/>
      <c r="Z130" s="132"/>
      <c r="AA130" s="132"/>
      <c r="AB130" s="132"/>
      <c r="AC130" s="132"/>
      <c r="AD130" s="132"/>
      <c r="AE130" s="132"/>
      <c r="AF130" s="132"/>
      <c r="AG130" s="132"/>
      <c r="AH130" s="132"/>
      <c r="AI130" s="132"/>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132"/>
      <c r="BJ130" s="132"/>
      <c r="BK130" s="132"/>
      <c r="BL130" s="132"/>
      <c r="BM130" s="132"/>
      <c r="BN130" s="132"/>
      <c r="BO130" s="132"/>
      <c r="BP130" s="132"/>
      <c r="BQ130" s="132"/>
      <c r="BR130" s="132"/>
      <c r="BS130" s="132"/>
      <c r="BT130" s="132"/>
      <c r="BU130" s="132"/>
    </row>
    <row r="131" spans="1:73" ht="16.5" customHeight="1" outlineLevel="1">
      <c r="A131" s="132"/>
      <c r="B131" s="132"/>
      <c r="C131" s="132"/>
      <c r="D131" s="132"/>
      <c r="E131" s="132"/>
      <c r="F131" s="132"/>
      <c r="G131" s="100"/>
      <c r="H131" s="132"/>
      <c r="I131" s="132"/>
      <c r="J131" s="132"/>
      <c r="K131" s="132"/>
      <c r="L131" s="132"/>
      <c r="M131" s="132"/>
      <c r="N131" s="132"/>
      <c r="O131" s="132"/>
      <c r="P131" s="132"/>
      <c r="Q131" s="132"/>
      <c r="R131" s="132"/>
      <c r="S131" s="132"/>
      <c r="T131" s="132"/>
      <c r="U131" s="132"/>
      <c r="V131" s="132"/>
      <c r="W131" s="132"/>
      <c r="X131" s="132"/>
      <c r="Y131" s="132"/>
      <c r="Z131" s="132"/>
      <c r="AA131" s="132"/>
      <c r="AB131" s="132"/>
      <c r="AC131" s="132"/>
      <c r="AD131" s="132"/>
      <c r="AE131" s="132"/>
      <c r="AF131" s="132"/>
      <c r="AG131" s="132"/>
      <c r="AH131" s="132"/>
      <c r="AI131" s="132"/>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132"/>
      <c r="BJ131" s="132"/>
      <c r="BK131" s="132"/>
      <c r="BL131" s="132"/>
      <c r="BM131" s="132"/>
      <c r="BN131" s="132"/>
      <c r="BO131" s="132"/>
      <c r="BP131" s="132"/>
      <c r="BQ131" s="132"/>
      <c r="BR131" s="132"/>
      <c r="BS131" s="132"/>
      <c r="BT131" s="132"/>
      <c r="BU131" s="132"/>
    </row>
    <row r="132" spans="1:73" ht="16.5" customHeight="1">
      <c r="A132" s="132"/>
      <c r="B132" s="132"/>
      <c r="C132" s="132"/>
      <c r="D132" s="132"/>
      <c r="E132" s="132"/>
      <c r="F132" s="132"/>
      <c r="G132" s="132"/>
      <c r="H132" s="132"/>
      <c r="I132" s="132"/>
      <c r="J132" s="132"/>
      <c r="K132" s="132"/>
      <c r="L132" s="132"/>
      <c r="M132" s="132"/>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132"/>
      <c r="BJ132" s="132"/>
      <c r="BK132" s="132"/>
      <c r="BL132" s="132"/>
      <c r="BM132" s="132"/>
      <c r="BN132" s="132"/>
      <c r="BO132" s="132"/>
      <c r="BP132" s="132"/>
      <c r="BQ132" s="132"/>
      <c r="BR132" s="132"/>
      <c r="BS132" s="132"/>
      <c r="BT132" s="132"/>
      <c r="BU132" s="132"/>
    </row>
    <row r="133" spans="1:73" ht="16.5" customHeight="1">
      <c r="A133" s="132"/>
      <c r="B133" s="132"/>
      <c r="C133" s="350"/>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c r="BK133" s="132"/>
      <c r="BL133" s="132"/>
      <c r="BM133" s="132"/>
      <c r="BN133" s="132"/>
      <c r="BO133" s="132"/>
      <c r="BP133" s="132"/>
      <c r="BQ133" s="132"/>
      <c r="BR133" s="132"/>
      <c r="BS133" s="132"/>
      <c r="BT133" s="132"/>
      <c r="BU133" s="132"/>
    </row>
    <row r="134" spans="1:73" ht="16.5" customHeight="1">
      <c r="A134" s="132"/>
      <c r="B134" s="132"/>
      <c r="C134" s="132"/>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132"/>
      <c r="BJ134" s="132"/>
      <c r="BK134" s="132"/>
      <c r="BL134" s="132"/>
      <c r="BM134" s="132"/>
      <c r="BN134" s="132"/>
      <c r="BO134" s="132"/>
      <c r="BP134" s="132"/>
      <c r="BQ134" s="132"/>
      <c r="BR134" s="132"/>
      <c r="BS134" s="132"/>
      <c r="BT134" s="132"/>
      <c r="BU134" s="132"/>
    </row>
    <row r="135" spans="1:73" ht="16.5" customHeight="1">
      <c r="A135" s="132"/>
      <c r="B135" s="132"/>
      <c r="C135" s="132"/>
      <c r="D135" s="132"/>
      <c r="E135" s="132"/>
      <c r="F135" s="132"/>
      <c r="G135" s="132"/>
      <c r="H135" s="132"/>
      <c r="I135" s="132"/>
      <c r="J135" s="132"/>
      <c r="K135" s="132"/>
      <c r="L135" s="132"/>
      <c r="M135" s="132"/>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132"/>
      <c r="BJ135" s="132"/>
      <c r="BK135" s="132"/>
      <c r="BL135" s="132"/>
      <c r="BM135" s="132"/>
      <c r="BN135" s="132"/>
      <c r="BO135" s="132"/>
      <c r="BP135" s="132"/>
      <c r="BQ135" s="132"/>
      <c r="BR135" s="132"/>
      <c r="BS135" s="132"/>
      <c r="BT135" s="132"/>
      <c r="BU135" s="132"/>
    </row>
    <row r="136" spans="1:73" ht="16.5" customHeight="1"/>
    <row r="137" spans="1:73" ht="16.5" customHeight="1"/>
    <row r="138" spans="1:73" ht="16.5" customHeight="1"/>
    <row r="139" spans="1:73" ht="16.5" customHeight="1"/>
    <row r="140" spans="1:73" ht="16.5" customHeight="1"/>
    <row r="141" spans="1:73" ht="16.5" customHeight="1"/>
    <row r="142" spans="1:73" ht="16.5" customHeight="1"/>
    <row r="143" spans="1:73" ht="16.5" customHeight="1"/>
    <row r="144" spans="1:73" ht="16.5" customHeight="1"/>
    <row r="145" ht="16.5" customHeight="1"/>
    <row r="146" ht="16.5" customHeight="1"/>
    <row r="147" ht="16.5" customHeight="1"/>
    <row r="148" ht="16.5" customHeight="1"/>
  </sheetData>
  <conditionalFormatting sqref="I27">
    <cfRule type="cellIs" dxfId="50" priority="27" operator="notEqual">
      <formula>0</formula>
    </cfRule>
  </conditionalFormatting>
  <conditionalFormatting sqref="I82">
    <cfRule type="cellIs" dxfId="49" priority="22" operator="notEqual">
      <formula>0</formula>
    </cfRule>
  </conditionalFormatting>
  <conditionalFormatting sqref="Q113:BU113">
    <cfRule type="cellIs" dxfId="48" priority="19" stopIfTrue="1" operator="equal">
      <formula>1</formula>
    </cfRule>
  </conditionalFormatting>
  <conditionalFormatting sqref="Q113:BU113">
    <cfRule type="cellIs" dxfId="47" priority="18" stopIfTrue="1" operator="equal">
      <formula>1</formula>
    </cfRule>
  </conditionalFormatting>
  <conditionalFormatting sqref="J116:BU116">
    <cfRule type="cellIs" dxfId="46" priority="17" stopIfTrue="1" operator="equal">
      <formula>1</formula>
    </cfRule>
  </conditionalFormatting>
  <conditionalFormatting sqref="G129">
    <cfRule type="cellIs" dxfId="45" priority="16" operator="notEqual">
      <formula>0</formula>
    </cfRule>
  </conditionalFormatting>
  <conditionalFormatting sqref="K6:L6">
    <cfRule type="cellIs" dxfId="44" priority="15" stopIfTrue="1" operator="equal">
      <formula>1</formula>
    </cfRule>
  </conditionalFormatting>
  <conditionalFormatting sqref="J4">
    <cfRule type="expression" dxfId="43" priority="14" stopIfTrue="1">
      <formula>J$6=1</formula>
    </cfRule>
  </conditionalFormatting>
  <conditionalFormatting sqref="M6:Q6">
    <cfRule type="cellIs" dxfId="42" priority="13" stopIfTrue="1" operator="equal">
      <formula>1</formula>
    </cfRule>
  </conditionalFormatting>
  <conditionalFormatting sqref="J5">
    <cfRule type="expression" dxfId="41" priority="12" stopIfTrue="1">
      <formula>J$6=1</formula>
    </cfRule>
  </conditionalFormatting>
  <conditionalFormatting sqref="R6:BU6">
    <cfRule type="cellIs" dxfId="40" priority="11" stopIfTrue="1" operator="equal">
      <formula>1</formula>
    </cfRule>
  </conditionalFormatting>
  <conditionalFormatting sqref="J6:BU6">
    <cfRule type="cellIs" dxfId="39" priority="10" stopIfTrue="1" operator="equal">
      <formula>1</formula>
    </cfRule>
  </conditionalFormatting>
  <conditionalFormatting sqref="K4:BU4">
    <cfRule type="expression" dxfId="38" priority="9" stopIfTrue="1">
      <formula>K$6=1</formula>
    </cfRule>
  </conditionalFormatting>
  <conditionalFormatting sqref="L5:BU5">
    <cfRule type="expression" dxfId="37" priority="8" stopIfTrue="1">
      <formula>L$6=1</formula>
    </cfRule>
  </conditionalFormatting>
  <conditionalFormatting sqref="K5:BU5">
    <cfRule type="expression" dxfId="36" priority="7" stopIfTrue="1">
      <formula>K$6=1</formula>
    </cfRule>
  </conditionalFormatting>
  <conditionalFormatting sqref="J113">
    <cfRule type="cellIs" dxfId="35" priority="6" stopIfTrue="1" operator="equal">
      <formula>1</formula>
    </cfRule>
  </conditionalFormatting>
  <conditionalFormatting sqref="J113">
    <cfRule type="cellIs" dxfId="34" priority="5" stopIfTrue="1" operator="equal">
      <formula>1</formula>
    </cfRule>
  </conditionalFormatting>
  <conditionalFormatting sqref="K113:BU113">
    <cfRule type="cellIs" dxfId="33" priority="4" stopIfTrue="1" operator="equal">
      <formula>1</formula>
    </cfRule>
  </conditionalFormatting>
  <conditionalFormatting sqref="K113:BU113">
    <cfRule type="cellIs" dxfId="32" priority="3" stopIfTrue="1" operator="equal">
      <formula>1</formula>
    </cfRule>
  </conditionalFormatting>
  <conditionalFormatting sqref="D3">
    <cfRule type="cellIs" dxfId="31" priority="2" operator="notEqual">
      <formula>0</formula>
    </cfRule>
  </conditionalFormatting>
  <conditionalFormatting sqref="I57">
    <cfRule type="cellIs" dxfId="30" priority="1" operator="notEqual">
      <formula>0</formula>
    </cfRule>
  </conditionalFormatting>
  <hyperlinks>
    <hyperlink ref="E2" location="Index!A1" display="Zum Inhaltsverzeichnis" xr:uid="{00000000-0004-0000-1200-000000000000}"/>
    <hyperlink ref="E3" location="Fehlerkontrolle" display="Zur Fehleranalyse" xr:uid="{00000000-0004-0000-1200-000001000000}"/>
  </hyperlink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2C2CA-FA74-454F-A15A-4C72FF9D5BC5}">
  <sheetPr>
    <tabColor theme="0" tint="-4.9989318521683403E-2"/>
    <pageSetUpPr fitToPage="1"/>
  </sheetPr>
  <dimension ref="A1:N69"/>
  <sheetViews>
    <sheetView showGridLines="0" showRowColHeaders="0" zoomScaleNormal="100" zoomScaleSheetLayoutView="85" workbookViewId="0"/>
  </sheetViews>
  <sheetFormatPr baseColWidth="10" defaultColWidth="0" defaultRowHeight="0" customHeight="1" zeroHeight="1"/>
  <cols>
    <col min="1" max="1" width="5.28515625" style="626" customWidth="1"/>
    <col min="2" max="2" width="2.7109375" style="626" customWidth="1"/>
    <col min="3" max="12" width="11.42578125" style="626" customWidth="1"/>
    <col min="13" max="13" width="2.7109375" style="626" customWidth="1"/>
    <col min="14" max="14" width="5.28515625" style="626" customWidth="1"/>
    <col min="15" max="16384" width="11.42578125" style="626" hidden="1"/>
  </cols>
  <sheetData>
    <row r="1" spans="1:14" ht="13.5" thickBot="1">
      <c r="A1" s="627"/>
      <c r="B1" s="627"/>
      <c r="C1" s="627"/>
      <c r="D1" s="627"/>
      <c r="E1" s="627"/>
      <c r="F1" s="627"/>
      <c r="G1" s="627"/>
      <c r="H1" s="627"/>
      <c r="I1" s="627"/>
      <c r="J1" s="627"/>
      <c r="K1" s="627"/>
      <c r="L1" s="627"/>
      <c r="M1" s="627"/>
      <c r="N1" s="627"/>
    </row>
    <row r="2" spans="1:14" ht="13.5" thickTop="1">
      <c r="A2" s="627"/>
      <c r="B2" s="651"/>
      <c r="C2" s="650"/>
      <c r="D2" s="650"/>
      <c r="E2" s="650"/>
      <c r="F2" s="650"/>
      <c r="G2" s="650"/>
      <c r="H2" s="650"/>
      <c r="I2" s="650"/>
      <c r="J2" s="650"/>
      <c r="K2" s="650"/>
      <c r="L2" s="650"/>
      <c r="M2" s="649"/>
      <c r="N2" s="627"/>
    </row>
    <row r="3" spans="1:14" ht="28.5">
      <c r="A3" s="627"/>
      <c r="B3" s="640"/>
      <c r="C3" s="648"/>
      <c r="D3" s="646"/>
      <c r="M3" s="631"/>
      <c r="N3" s="627"/>
    </row>
    <row r="4" spans="1:14" ht="28.5">
      <c r="A4" s="627"/>
      <c r="B4" s="640"/>
      <c r="C4" s="119" t="s">
        <v>204</v>
      </c>
      <c r="D4" s="646"/>
      <c r="M4" s="631"/>
      <c r="N4" s="627"/>
    </row>
    <row r="5" spans="1:14" ht="28.5">
      <c r="A5" s="627"/>
      <c r="B5" s="640"/>
      <c r="C5" s="647" t="s">
        <v>201</v>
      </c>
      <c r="D5" s="646"/>
      <c r="M5" s="631"/>
      <c r="N5" s="627"/>
    </row>
    <row r="6" spans="1:14" ht="28.5">
      <c r="A6" s="627"/>
      <c r="B6" s="640"/>
      <c r="C6" s="647"/>
      <c r="E6" s="646"/>
      <c r="F6" s="646"/>
      <c r="G6" s="646"/>
      <c r="H6" s="646"/>
      <c r="M6" s="631"/>
      <c r="N6" s="627"/>
    </row>
    <row r="7" spans="1:14" ht="12.75">
      <c r="A7" s="627"/>
      <c r="B7" s="640"/>
      <c r="M7" s="631"/>
      <c r="N7" s="627"/>
    </row>
    <row r="8" spans="1:14" ht="12.75">
      <c r="A8" s="627"/>
      <c r="B8" s="644"/>
      <c r="C8" s="642"/>
      <c r="D8" s="642"/>
      <c r="E8" s="642"/>
      <c r="F8" s="642"/>
      <c r="G8" s="642"/>
      <c r="H8" s="642"/>
      <c r="I8" s="642"/>
      <c r="J8" s="642"/>
      <c r="K8" s="642"/>
      <c r="L8" s="642"/>
      <c r="M8" s="641"/>
      <c r="N8" s="627"/>
    </row>
    <row r="9" spans="1:14" ht="12.75">
      <c r="A9" s="627"/>
      <c r="B9" s="640"/>
      <c r="C9" s="678"/>
      <c r="D9" s="678"/>
      <c r="E9" s="678"/>
      <c r="F9" s="678"/>
      <c r="G9" s="678"/>
      <c r="H9" s="678"/>
      <c r="I9" s="678"/>
      <c r="J9" s="678"/>
      <c r="K9" s="678"/>
      <c r="L9" s="678"/>
      <c r="M9" s="631"/>
      <c r="N9" s="627"/>
    </row>
    <row r="10" spans="1:14" ht="24.75" customHeight="1">
      <c r="A10" s="627"/>
      <c r="B10" s="677"/>
      <c r="C10" s="679"/>
      <c r="D10" s="680" t="s">
        <v>853</v>
      </c>
      <c r="E10" s="674"/>
      <c r="F10" s="674"/>
      <c r="G10" s="674"/>
      <c r="H10" s="674"/>
      <c r="I10" s="674"/>
      <c r="J10" s="675"/>
      <c r="K10" s="675"/>
      <c r="L10" s="679"/>
      <c r="M10" s="676"/>
      <c r="N10" s="627"/>
    </row>
    <row r="11" spans="1:14" ht="30">
      <c r="A11" s="627"/>
      <c r="B11" s="640"/>
      <c r="C11" s="681"/>
      <c r="D11" s="682" t="s">
        <v>788</v>
      </c>
      <c r="E11" s="683"/>
      <c r="F11" s="681"/>
      <c r="G11" s="681"/>
      <c r="H11" s="681"/>
      <c r="I11" s="681"/>
      <c r="J11" s="684"/>
      <c r="K11" s="681"/>
      <c r="L11" s="681"/>
      <c r="M11" s="631"/>
      <c r="N11" s="627"/>
    </row>
    <row r="12" spans="1:14" ht="9" customHeight="1">
      <c r="A12" s="627"/>
      <c r="B12" s="640"/>
      <c r="C12" s="681"/>
      <c r="D12" s="685"/>
      <c r="E12" s="686"/>
      <c r="F12" s="686"/>
      <c r="G12" s="686"/>
      <c r="H12" s="681"/>
      <c r="I12" s="681"/>
      <c r="J12" s="681"/>
      <c r="K12" s="681"/>
      <c r="L12" s="681"/>
      <c r="M12" s="631"/>
      <c r="N12" s="627"/>
    </row>
    <row r="13" spans="1:14" ht="21.75">
      <c r="A13" s="627"/>
      <c r="B13" s="640"/>
      <c r="C13" s="681"/>
      <c r="D13" s="687" t="s">
        <v>787</v>
      </c>
      <c r="E13" s="686"/>
      <c r="F13" s="686"/>
      <c r="G13" s="686"/>
      <c r="H13" s="681"/>
      <c r="I13" s="681"/>
      <c r="J13" s="681"/>
      <c r="K13" s="681"/>
      <c r="L13" s="681"/>
      <c r="M13" s="631"/>
      <c r="N13" s="627"/>
    </row>
    <row r="14" spans="1:14" ht="12.75">
      <c r="A14" s="627"/>
      <c r="B14" s="640"/>
      <c r="C14" s="681"/>
      <c r="D14" s="681"/>
      <c r="E14" s="681"/>
      <c r="F14" s="681"/>
      <c r="G14" s="681"/>
      <c r="H14" s="681"/>
      <c r="I14" s="681"/>
      <c r="J14" s="681"/>
      <c r="K14" s="681"/>
      <c r="L14" s="681"/>
      <c r="M14" s="631"/>
      <c r="N14" s="627"/>
    </row>
    <row r="15" spans="1:14" ht="12.75">
      <c r="A15" s="627"/>
      <c r="B15" s="640"/>
      <c r="C15" s="678"/>
      <c r="D15" s="678"/>
      <c r="E15" s="678"/>
      <c r="F15" s="678"/>
      <c r="G15" s="678"/>
      <c r="H15" s="678"/>
      <c r="I15" s="678"/>
      <c r="J15" s="678"/>
      <c r="K15" s="678"/>
      <c r="L15" s="678"/>
      <c r="M15" s="631"/>
      <c r="N15" s="627"/>
    </row>
    <row r="16" spans="1:14" ht="28.5">
      <c r="A16" s="627"/>
      <c r="B16" s="644"/>
      <c r="C16" s="643" t="s">
        <v>786</v>
      </c>
      <c r="D16" s="645"/>
      <c r="E16" s="645"/>
      <c r="F16" s="642"/>
      <c r="G16" s="642"/>
      <c r="H16" s="642"/>
      <c r="I16" s="642"/>
      <c r="J16" s="642"/>
      <c r="K16" s="642"/>
      <c r="L16" s="642"/>
      <c r="M16" s="641"/>
      <c r="N16" s="627"/>
    </row>
    <row r="17" spans="1:14" ht="12.75">
      <c r="A17" s="627"/>
      <c r="B17" s="640"/>
      <c r="M17" s="631"/>
      <c r="N17" s="627"/>
    </row>
    <row r="18" spans="1:14" ht="12.75">
      <c r="A18" s="627"/>
      <c r="B18" s="640"/>
      <c r="M18" s="631"/>
      <c r="N18" s="627"/>
    </row>
    <row r="19" spans="1:14" ht="12.75">
      <c r="A19" s="627"/>
      <c r="B19" s="640"/>
      <c r="M19" s="631"/>
      <c r="N19" s="627"/>
    </row>
    <row r="20" spans="1:14" ht="12.75">
      <c r="A20" s="627"/>
      <c r="B20" s="640"/>
      <c r="M20" s="631"/>
      <c r="N20" s="627"/>
    </row>
    <row r="21" spans="1:14" ht="12.75">
      <c r="A21" s="627"/>
      <c r="B21" s="640"/>
      <c r="M21" s="631"/>
      <c r="N21" s="627"/>
    </row>
    <row r="22" spans="1:14" ht="12.75">
      <c r="A22" s="627"/>
      <c r="B22" s="640"/>
      <c r="M22" s="631"/>
      <c r="N22" s="627"/>
    </row>
    <row r="23" spans="1:14" ht="12.75">
      <c r="A23" s="627"/>
      <c r="B23" s="640"/>
      <c r="M23" s="631"/>
      <c r="N23" s="627"/>
    </row>
    <row r="24" spans="1:14" ht="12.75">
      <c r="A24" s="627"/>
      <c r="B24" s="640"/>
      <c r="M24" s="631"/>
      <c r="N24" s="627"/>
    </row>
    <row r="25" spans="1:14" ht="12.75">
      <c r="A25" s="627"/>
      <c r="B25" s="640"/>
      <c r="M25" s="631"/>
      <c r="N25" s="627"/>
    </row>
    <row r="26" spans="1:14" ht="12.75">
      <c r="A26" s="627"/>
      <c r="B26" s="640"/>
      <c r="M26" s="631"/>
      <c r="N26" s="627"/>
    </row>
    <row r="27" spans="1:14" ht="12.75">
      <c r="A27" s="627"/>
      <c r="B27" s="640"/>
      <c r="M27" s="631"/>
      <c r="N27" s="627"/>
    </row>
    <row r="28" spans="1:14" ht="12.75">
      <c r="A28" s="627"/>
      <c r="B28" s="640"/>
      <c r="M28" s="631"/>
      <c r="N28" s="627"/>
    </row>
    <row r="29" spans="1:14" ht="12.75">
      <c r="A29" s="627"/>
      <c r="B29" s="640"/>
      <c r="M29" s="631"/>
      <c r="N29" s="627"/>
    </row>
    <row r="30" spans="1:14" ht="12.75">
      <c r="A30" s="627"/>
      <c r="B30" s="640"/>
      <c r="M30" s="631"/>
      <c r="N30" s="627"/>
    </row>
    <row r="31" spans="1:14" ht="12.75">
      <c r="A31" s="627"/>
      <c r="B31" s="640"/>
      <c r="M31" s="631"/>
      <c r="N31" s="627"/>
    </row>
    <row r="32" spans="1:14" ht="12.75">
      <c r="A32" s="627"/>
      <c r="B32" s="640"/>
      <c r="M32" s="631"/>
      <c r="N32" s="627"/>
    </row>
    <row r="33" spans="1:14" ht="12.75">
      <c r="A33" s="627"/>
      <c r="B33" s="640"/>
      <c r="M33" s="631"/>
      <c r="N33" s="627"/>
    </row>
    <row r="34" spans="1:14" ht="12.75">
      <c r="A34" s="627"/>
      <c r="B34" s="640"/>
      <c r="M34" s="631"/>
      <c r="N34" s="627"/>
    </row>
    <row r="35" spans="1:14" ht="12.75">
      <c r="A35" s="627"/>
      <c r="B35" s="640"/>
      <c r="M35" s="631"/>
      <c r="N35" s="627"/>
    </row>
    <row r="36" spans="1:14" ht="12.75">
      <c r="A36" s="627"/>
      <c r="B36" s="640"/>
      <c r="M36" s="631"/>
      <c r="N36" s="627"/>
    </row>
    <row r="37" spans="1:14" ht="12.75">
      <c r="A37" s="627"/>
      <c r="B37" s="640"/>
      <c r="M37" s="631"/>
      <c r="N37" s="627"/>
    </row>
    <row r="38" spans="1:14" ht="12.75">
      <c r="A38" s="627"/>
      <c r="B38" s="640"/>
      <c r="M38" s="631"/>
      <c r="N38" s="627"/>
    </row>
    <row r="39" spans="1:14" ht="28.5">
      <c r="A39" s="627"/>
      <c r="B39" s="644"/>
      <c r="C39" s="643" t="s">
        <v>202</v>
      </c>
      <c r="D39" s="642"/>
      <c r="E39" s="642"/>
      <c r="F39" s="642"/>
      <c r="G39" s="642"/>
      <c r="H39" s="642"/>
      <c r="I39" s="642"/>
      <c r="J39" s="642"/>
      <c r="K39" s="642"/>
      <c r="L39" s="642"/>
      <c r="M39" s="641"/>
      <c r="N39" s="627"/>
    </row>
    <row r="40" spans="1:14" ht="12.75">
      <c r="A40" s="627"/>
      <c r="B40" s="640"/>
      <c r="M40" s="631"/>
      <c r="N40" s="627"/>
    </row>
    <row r="41" spans="1:14" ht="12.75">
      <c r="A41" s="627"/>
      <c r="B41" s="640"/>
      <c r="M41" s="631"/>
      <c r="N41" s="627"/>
    </row>
    <row r="42" spans="1:14" ht="12.75">
      <c r="A42" s="627"/>
      <c r="B42" s="640"/>
      <c r="M42" s="631"/>
      <c r="N42" s="627"/>
    </row>
    <row r="43" spans="1:14" ht="12.75">
      <c r="A43" s="627"/>
      <c r="B43" s="640"/>
      <c r="M43" s="631"/>
      <c r="N43" s="627"/>
    </row>
    <row r="44" spans="1:14" ht="12.75">
      <c r="A44" s="627"/>
      <c r="B44" s="640"/>
      <c r="M44" s="631"/>
      <c r="N44" s="627"/>
    </row>
    <row r="45" spans="1:14" ht="12.75">
      <c r="A45" s="627"/>
      <c r="B45" s="640"/>
      <c r="M45" s="631"/>
      <c r="N45" s="627"/>
    </row>
    <row r="46" spans="1:14" ht="12.75">
      <c r="A46" s="627"/>
      <c r="B46" s="640"/>
      <c r="M46" s="631"/>
      <c r="N46" s="627"/>
    </row>
    <row r="47" spans="1:14" ht="12.75">
      <c r="A47" s="627"/>
      <c r="B47" s="640"/>
      <c r="M47" s="631"/>
      <c r="N47" s="627"/>
    </row>
    <row r="48" spans="1:14" ht="12.75">
      <c r="A48" s="627"/>
      <c r="B48" s="640"/>
      <c r="M48" s="631"/>
      <c r="N48" s="627"/>
    </row>
    <row r="49" spans="1:14" ht="12.75">
      <c r="A49" s="627"/>
      <c r="B49" s="640"/>
      <c r="M49" s="631"/>
      <c r="N49" s="627"/>
    </row>
    <row r="50" spans="1:14" ht="12.75">
      <c r="A50" s="627"/>
      <c r="B50" s="640"/>
      <c r="M50" s="631"/>
      <c r="N50" s="627"/>
    </row>
    <row r="51" spans="1:14" ht="12.75">
      <c r="A51" s="627"/>
      <c r="B51" s="640"/>
      <c r="M51" s="631"/>
      <c r="N51" s="627"/>
    </row>
    <row r="52" spans="1:14" ht="12.75">
      <c r="A52" s="627"/>
      <c r="B52" s="640"/>
      <c r="M52" s="631"/>
      <c r="N52" s="627"/>
    </row>
    <row r="53" spans="1:14" ht="12.75">
      <c r="A53" s="627"/>
      <c r="B53" s="640"/>
      <c r="M53" s="631"/>
      <c r="N53" s="627"/>
    </row>
    <row r="54" spans="1:14" ht="12.75">
      <c r="A54" s="627"/>
      <c r="B54" s="640"/>
      <c r="M54" s="631"/>
      <c r="N54" s="627"/>
    </row>
    <row r="55" spans="1:14" ht="12.75">
      <c r="A55" s="627"/>
      <c r="B55" s="640"/>
      <c r="M55" s="631"/>
      <c r="N55" s="627"/>
    </row>
    <row r="56" spans="1:14" ht="12.75">
      <c r="A56" s="627"/>
      <c r="B56" s="640"/>
      <c r="M56" s="631"/>
      <c r="N56" s="627"/>
    </row>
    <row r="57" spans="1:14" ht="12.75">
      <c r="A57" s="627"/>
      <c r="B57" s="640"/>
      <c r="M57" s="631"/>
      <c r="N57" s="627"/>
    </row>
    <row r="58" spans="1:14" ht="12.75">
      <c r="A58" s="627"/>
      <c r="B58" s="636"/>
      <c r="D58" s="639"/>
      <c r="E58" s="639"/>
      <c r="F58" s="639"/>
      <c r="G58" s="639"/>
      <c r="H58" s="639"/>
      <c r="M58" s="631"/>
      <c r="N58" s="627"/>
    </row>
    <row r="59" spans="1:14" ht="15.75">
      <c r="A59" s="627"/>
      <c r="B59" s="636"/>
      <c r="C59" s="638" t="s">
        <v>785</v>
      </c>
      <c r="D59" s="633"/>
      <c r="E59" s="633"/>
      <c r="F59" s="633"/>
      <c r="G59" s="633"/>
      <c r="H59" s="633"/>
      <c r="I59" s="633"/>
      <c r="J59" s="633"/>
      <c r="K59" s="633"/>
      <c r="L59" s="633"/>
      <c r="M59" s="631"/>
      <c r="N59" s="627"/>
    </row>
    <row r="60" spans="1:14" ht="14.25">
      <c r="A60" s="627"/>
      <c r="B60" s="636"/>
      <c r="C60" s="634" t="s">
        <v>203</v>
      </c>
      <c r="D60" s="637" t="s">
        <v>201</v>
      </c>
      <c r="E60" s="634"/>
      <c r="F60" s="634"/>
      <c r="G60" s="633"/>
      <c r="H60" s="633"/>
      <c r="I60" s="633"/>
      <c r="J60" s="633"/>
      <c r="K60" s="633"/>
      <c r="L60" s="633"/>
      <c r="M60" s="631"/>
      <c r="N60" s="627"/>
    </row>
    <row r="61" spans="1:14" ht="14.25">
      <c r="A61" s="627"/>
      <c r="B61" s="636"/>
      <c r="C61" s="634" t="s">
        <v>200</v>
      </c>
      <c r="D61" s="637" t="s">
        <v>784</v>
      </c>
      <c r="E61" s="634"/>
      <c r="F61" s="634"/>
      <c r="G61" s="633"/>
      <c r="H61" s="633"/>
      <c r="I61" s="633"/>
      <c r="J61" s="633"/>
      <c r="K61" s="633"/>
      <c r="L61" s="633"/>
      <c r="M61" s="631"/>
      <c r="N61" s="627"/>
    </row>
    <row r="62" spans="1:14" ht="14.25">
      <c r="A62" s="627"/>
      <c r="B62" s="636"/>
      <c r="C62" s="634"/>
      <c r="D62" s="634"/>
      <c r="E62" s="634"/>
      <c r="F62" s="634"/>
      <c r="G62" s="633"/>
      <c r="H62" s="633"/>
      <c r="I62" s="633"/>
      <c r="J62" s="633"/>
      <c r="K62" s="633"/>
      <c r="L62" s="633"/>
      <c r="M62" s="631"/>
      <c r="N62" s="627"/>
    </row>
    <row r="63" spans="1:14" ht="15">
      <c r="A63" s="627"/>
      <c r="B63" s="636"/>
      <c r="C63" s="634"/>
      <c r="D63" s="635"/>
      <c r="E63" s="635"/>
      <c r="F63" s="634"/>
      <c r="G63" s="633"/>
      <c r="H63" s="633"/>
      <c r="I63" s="633"/>
      <c r="J63" s="633"/>
      <c r="K63" s="633"/>
      <c r="L63" s="632" t="s">
        <v>805</v>
      </c>
      <c r="M63" s="631"/>
      <c r="N63" s="627"/>
    </row>
    <row r="64" spans="1:14" ht="13.5" thickBot="1">
      <c r="A64" s="627"/>
      <c r="B64" s="630"/>
      <c r="C64" s="629"/>
      <c r="D64" s="629"/>
      <c r="E64" s="629"/>
      <c r="F64" s="629"/>
      <c r="G64" s="629"/>
      <c r="H64" s="629"/>
      <c r="I64" s="629"/>
      <c r="J64" s="629"/>
      <c r="K64" s="629"/>
      <c r="L64" s="629"/>
      <c r="M64" s="628"/>
      <c r="N64" s="627"/>
    </row>
    <row r="65" spans="1:14" ht="13.5" thickTop="1">
      <c r="A65" s="627"/>
      <c r="B65" s="627"/>
      <c r="C65" s="627"/>
      <c r="D65" s="627"/>
      <c r="E65" s="627"/>
      <c r="F65" s="627"/>
      <c r="G65" s="627"/>
      <c r="H65" s="627"/>
      <c r="I65" s="627"/>
      <c r="J65" s="627"/>
      <c r="K65" s="627"/>
      <c r="L65" s="627"/>
      <c r="M65" s="627"/>
      <c r="N65" s="627"/>
    </row>
    <row r="66" spans="1:14" ht="12.75">
      <c r="A66" s="627"/>
      <c r="B66" s="627"/>
      <c r="C66" s="627"/>
      <c r="D66" s="627"/>
      <c r="E66" s="627"/>
      <c r="F66" s="627"/>
      <c r="G66" s="627"/>
      <c r="H66" s="627"/>
      <c r="I66" s="627"/>
      <c r="J66" s="627"/>
      <c r="K66" s="627"/>
      <c r="L66" s="627"/>
      <c r="M66" s="627"/>
      <c r="N66" s="627"/>
    </row>
    <row r="67" spans="1:14" ht="12.75">
      <c r="A67" s="627"/>
      <c r="B67" s="627"/>
      <c r="C67" s="627"/>
      <c r="D67" s="627"/>
      <c r="E67" s="627"/>
      <c r="F67" s="627"/>
      <c r="G67" s="627"/>
      <c r="H67" s="627"/>
      <c r="I67" s="627"/>
      <c r="J67" s="627"/>
      <c r="K67" s="627"/>
      <c r="L67" s="627"/>
      <c r="M67" s="627"/>
      <c r="N67" s="627"/>
    </row>
    <row r="68" spans="1:14" ht="12.75">
      <c r="A68" s="627"/>
      <c r="B68" s="627"/>
      <c r="C68" s="627"/>
      <c r="D68" s="627"/>
      <c r="E68" s="627"/>
      <c r="F68" s="627"/>
      <c r="G68" s="627"/>
      <c r="H68" s="627"/>
      <c r="I68" s="627"/>
      <c r="J68" s="627"/>
      <c r="K68" s="627"/>
      <c r="L68" s="627"/>
      <c r="M68" s="627"/>
      <c r="N68" s="627"/>
    </row>
    <row r="69" spans="1:14" ht="12.75">
      <c r="A69" s="627"/>
      <c r="B69" s="627"/>
      <c r="C69" s="627"/>
      <c r="D69" s="627"/>
      <c r="E69" s="627"/>
      <c r="F69" s="627"/>
      <c r="G69" s="627"/>
      <c r="H69" s="627"/>
      <c r="I69" s="627"/>
      <c r="J69" s="627"/>
      <c r="K69" s="627"/>
      <c r="L69" s="627"/>
      <c r="M69" s="627"/>
      <c r="N69" s="627"/>
    </row>
  </sheetData>
  <sheetProtection sheet="1" objects="1" scenarios="1"/>
  <hyperlinks>
    <hyperlink ref="C5" r:id="rId1" tooltip="Aus der Praxis für die Praxis" xr:uid="{46F3D7D3-1F01-4D5F-91E1-471D8D304071}"/>
    <hyperlink ref="D60" r:id="rId2" xr:uid="{0CDAAC3D-52EF-406A-B6B9-DF4010C321C8}"/>
    <hyperlink ref="D61" r:id="rId3" xr:uid="{CB72E177-3B54-4629-9D2B-174F07DADF9F}"/>
  </hyperlinks>
  <printOptions horizontalCentered="1"/>
  <pageMargins left="0.59055118110236227" right="0.59055118110236227" top="0.78740157480314965" bottom="0.59055118110236227" header="0.59055118110236227" footer="0.31496062992125984"/>
  <pageSetup paperSize="9" scale="77" orientation="portrait"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iming">
    <tabColor theme="1"/>
  </sheetPr>
  <dimension ref="A1:MJ57"/>
  <sheetViews>
    <sheetView showGridLines="0" zoomScale="145" zoomScaleNormal="145" workbookViewId="0">
      <selection activeCell="E7" sqref="E7"/>
    </sheetView>
  </sheetViews>
  <sheetFormatPr baseColWidth="10" defaultColWidth="0" defaultRowHeight="12.75"/>
  <cols>
    <col min="1" max="1" width="9" style="220" customWidth="1"/>
    <col min="2" max="2" width="4.140625" style="220" customWidth="1"/>
    <col min="3" max="3" width="49.42578125" style="220" customWidth="1"/>
    <col min="4" max="5" width="13" style="220" customWidth="1"/>
    <col min="6" max="8" width="5.85546875" style="220" customWidth="1"/>
    <col min="9" max="9" width="12.28515625" style="220" customWidth="1"/>
    <col min="10" max="73" width="11.42578125" style="220" customWidth="1"/>
    <col min="74" max="348" width="0" style="220" hidden="1" customWidth="1"/>
    <col min="349" max="16384" width="11.42578125" style="220" hidden="1"/>
  </cols>
  <sheetData>
    <row r="1" spans="1:73" ht="22.5" customHeight="1">
      <c r="A1" s="42" t="s">
        <v>408</v>
      </c>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c r="BM1" s="219"/>
      <c r="BN1" s="219"/>
      <c r="BO1" s="219"/>
      <c r="BP1" s="219"/>
      <c r="BQ1" s="219"/>
      <c r="BR1" s="219"/>
      <c r="BS1" s="219"/>
      <c r="BT1" s="219"/>
      <c r="BU1" s="219"/>
    </row>
    <row r="2" spans="1:73" ht="17.25" customHeight="1">
      <c r="A2" s="135"/>
      <c r="B2" s="135"/>
      <c r="C2" s="253" t="str">
        <f>"Modell: "&amp;Name_Modell</f>
        <v>Modell: Fiktive 5 Jahres-Finanzplanung</v>
      </c>
      <c r="D2" s="253"/>
      <c r="E2" s="260" t="s">
        <v>180</v>
      </c>
      <c r="F2" s="135"/>
      <c r="G2" s="135"/>
      <c r="H2" s="227"/>
      <c r="I2" s="227"/>
      <c r="J2" s="227"/>
      <c r="K2" s="227"/>
      <c r="L2" s="227"/>
      <c r="M2" s="227"/>
      <c r="N2" s="227"/>
      <c r="O2" s="265"/>
      <c r="P2" s="265"/>
      <c r="Q2" s="265"/>
      <c r="R2" s="265"/>
      <c r="S2" s="265"/>
      <c r="T2" s="265"/>
      <c r="U2" s="265"/>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5"/>
      <c r="BC2" s="265"/>
      <c r="BD2" s="265"/>
      <c r="BE2" s="265"/>
      <c r="BF2" s="265"/>
      <c r="BG2" s="265"/>
      <c r="BH2" s="265"/>
      <c r="BI2" s="265"/>
      <c r="BJ2" s="265"/>
      <c r="BK2" s="265"/>
      <c r="BL2" s="265"/>
      <c r="BM2" s="265"/>
      <c r="BN2" s="265"/>
      <c r="BO2" s="265"/>
      <c r="BP2" s="265"/>
      <c r="BQ2" s="265"/>
      <c r="BR2" s="265"/>
      <c r="BS2" s="265"/>
      <c r="BT2" s="265"/>
      <c r="BU2" s="265"/>
    </row>
    <row r="3" spans="1:73" ht="17.25" customHeight="1">
      <c r="A3" s="135"/>
      <c r="B3" s="135"/>
      <c r="C3" s="253" t="s">
        <v>745</v>
      </c>
      <c r="D3" s="48">
        <f>Fehlerkontrolle</f>
        <v>0</v>
      </c>
      <c r="E3" s="260" t="s">
        <v>181</v>
      </c>
      <c r="F3" s="135"/>
      <c r="G3" s="261"/>
      <c r="H3" s="261"/>
      <c r="I3" s="257"/>
      <c r="J3" s="372"/>
      <c r="K3" s="265"/>
      <c r="L3" s="373"/>
      <c r="M3" s="265"/>
      <c r="N3" s="373"/>
      <c r="O3" s="265"/>
      <c r="P3" s="373"/>
      <c r="Q3" s="265"/>
      <c r="R3" s="373"/>
      <c r="S3" s="265"/>
      <c r="T3" s="373"/>
      <c r="U3" s="265"/>
      <c r="V3" s="373"/>
      <c r="W3" s="265"/>
      <c r="X3" s="373"/>
      <c r="Y3" s="265"/>
      <c r="Z3" s="373"/>
      <c r="AA3" s="265"/>
      <c r="AB3" s="373"/>
      <c r="AC3" s="265"/>
      <c r="AD3" s="373"/>
      <c r="AE3" s="265"/>
      <c r="AF3" s="373"/>
      <c r="AG3" s="265"/>
      <c r="AH3" s="373"/>
      <c r="AI3" s="265"/>
      <c r="AJ3" s="373"/>
      <c r="AK3" s="265"/>
      <c r="AL3" s="373"/>
      <c r="AM3" s="265"/>
      <c r="AN3" s="373"/>
      <c r="AO3" s="265"/>
      <c r="AP3" s="373"/>
      <c r="AQ3" s="265"/>
      <c r="AR3" s="373"/>
      <c r="AS3" s="265"/>
      <c r="AT3" s="373"/>
      <c r="AU3" s="265"/>
      <c r="AV3" s="373"/>
      <c r="AW3" s="265"/>
      <c r="AX3" s="373"/>
      <c r="AY3" s="265"/>
      <c r="AZ3" s="373"/>
      <c r="BA3" s="265"/>
      <c r="BB3" s="373"/>
      <c r="BC3" s="265"/>
      <c r="BD3" s="373"/>
      <c r="BE3" s="265"/>
      <c r="BF3" s="373"/>
      <c r="BG3" s="265"/>
      <c r="BH3" s="373"/>
      <c r="BI3" s="265"/>
      <c r="BJ3" s="373"/>
      <c r="BK3" s="265"/>
      <c r="BL3" s="373"/>
      <c r="BM3" s="265"/>
      <c r="BN3" s="265"/>
      <c r="BO3" s="265"/>
      <c r="BP3" s="265"/>
      <c r="BQ3" s="265"/>
      <c r="BR3" s="265"/>
      <c r="BS3" s="265"/>
      <c r="BT3" s="265"/>
      <c r="BU3" s="265"/>
    </row>
    <row r="4" spans="1:73" ht="17.25" customHeight="1">
      <c r="A4" s="135"/>
      <c r="B4" s="254"/>
      <c r="C4" s="255" t="s">
        <v>118</v>
      </c>
      <c r="D4" s="258"/>
      <c r="E4" s="258"/>
      <c r="F4" s="258"/>
      <c r="G4" s="259"/>
      <c r="H4" s="257"/>
      <c r="I4" s="257"/>
      <c r="J4" s="369">
        <v>44621</v>
      </c>
      <c r="K4" s="369">
        <v>44652</v>
      </c>
      <c r="L4" s="369">
        <v>44682</v>
      </c>
      <c r="M4" s="369">
        <v>44713</v>
      </c>
      <c r="N4" s="369">
        <v>44743</v>
      </c>
      <c r="O4" s="369">
        <v>44774</v>
      </c>
      <c r="P4" s="369">
        <v>44805</v>
      </c>
      <c r="Q4" s="369">
        <v>44835</v>
      </c>
      <c r="R4" s="369">
        <v>44866</v>
      </c>
      <c r="S4" s="369">
        <v>44896</v>
      </c>
      <c r="T4" s="369">
        <v>44927</v>
      </c>
      <c r="U4" s="369">
        <v>44958</v>
      </c>
      <c r="V4" s="369">
        <v>44986</v>
      </c>
      <c r="W4" s="369">
        <v>45017</v>
      </c>
      <c r="X4" s="369">
        <v>45047</v>
      </c>
      <c r="Y4" s="369">
        <v>45078</v>
      </c>
      <c r="Z4" s="369">
        <v>45108</v>
      </c>
      <c r="AA4" s="369">
        <v>45139</v>
      </c>
      <c r="AB4" s="369">
        <v>45170</v>
      </c>
      <c r="AC4" s="369">
        <v>45200</v>
      </c>
      <c r="AD4" s="369">
        <v>45231</v>
      </c>
      <c r="AE4" s="369">
        <v>45261</v>
      </c>
      <c r="AF4" s="369">
        <v>45292</v>
      </c>
      <c r="AG4" s="369">
        <v>45323</v>
      </c>
      <c r="AH4" s="369">
        <v>45352</v>
      </c>
      <c r="AI4" s="369">
        <v>45383</v>
      </c>
      <c r="AJ4" s="369">
        <v>45413</v>
      </c>
      <c r="AK4" s="369">
        <v>45444</v>
      </c>
      <c r="AL4" s="369">
        <v>45474</v>
      </c>
      <c r="AM4" s="369">
        <v>45505</v>
      </c>
      <c r="AN4" s="369">
        <v>45536</v>
      </c>
      <c r="AO4" s="369">
        <v>45566</v>
      </c>
      <c r="AP4" s="369">
        <v>45597</v>
      </c>
      <c r="AQ4" s="369">
        <v>45627</v>
      </c>
      <c r="AR4" s="369">
        <v>45658</v>
      </c>
      <c r="AS4" s="369">
        <v>45689</v>
      </c>
      <c r="AT4" s="369">
        <v>45717</v>
      </c>
      <c r="AU4" s="369">
        <v>45748</v>
      </c>
      <c r="AV4" s="369">
        <v>45778</v>
      </c>
      <c r="AW4" s="369">
        <v>45809</v>
      </c>
      <c r="AX4" s="369">
        <v>45839</v>
      </c>
      <c r="AY4" s="369">
        <v>45870</v>
      </c>
      <c r="AZ4" s="369">
        <v>45901</v>
      </c>
      <c r="BA4" s="369">
        <v>45931</v>
      </c>
      <c r="BB4" s="369">
        <v>45962</v>
      </c>
      <c r="BC4" s="369">
        <v>45992</v>
      </c>
      <c r="BD4" s="369">
        <v>46023</v>
      </c>
      <c r="BE4" s="369">
        <v>46054</v>
      </c>
      <c r="BF4" s="369">
        <v>46082</v>
      </c>
      <c r="BG4" s="369">
        <v>46113</v>
      </c>
      <c r="BH4" s="369">
        <v>46143</v>
      </c>
      <c r="BI4" s="369">
        <v>46174</v>
      </c>
      <c r="BJ4" s="369">
        <v>46204</v>
      </c>
      <c r="BK4" s="369">
        <v>46235</v>
      </c>
      <c r="BL4" s="369">
        <v>46266</v>
      </c>
      <c r="BM4" s="369">
        <v>46296</v>
      </c>
      <c r="BN4" s="369">
        <v>46327</v>
      </c>
      <c r="BO4" s="369">
        <v>46357</v>
      </c>
      <c r="BP4" s="369">
        <v>46388</v>
      </c>
      <c r="BQ4" s="369">
        <v>46419</v>
      </c>
      <c r="BR4" s="369">
        <v>46447</v>
      </c>
      <c r="BS4" s="369">
        <v>46478</v>
      </c>
      <c r="BT4" s="369">
        <v>46508</v>
      </c>
      <c r="BU4" s="369">
        <v>46539</v>
      </c>
    </row>
    <row r="5" spans="1:73" ht="17.25" customHeight="1">
      <c r="A5" s="135"/>
      <c r="B5" s="135"/>
      <c r="C5" s="255" t="s">
        <v>119</v>
      </c>
      <c r="D5" s="81" t="s">
        <v>120</v>
      </c>
      <c r="E5" s="11" t="s">
        <v>121</v>
      </c>
      <c r="F5" s="258"/>
      <c r="G5" s="259"/>
      <c r="H5" s="257"/>
      <c r="I5" s="86">
        <v>44620</v>
      </c>
      <c r="J5" s="370">
        <v>44651</v>
      </c>
      <c r="K5" s="370">
        <v>44681</v>
      </c>
      <c r="L5" s="370">
        <v>44712</v>
      </c>
      <c r="M5" s="370">
        <v>44742</v>
      </c>
      <c r="N5" s="370">
        <v>44773</v>
      </c>
      <c r="O5" s="370">
        <v>44804</v>
      </c>
      <c r="P5" s="370">
        <v>44834</v>
      </c>
      <c r="Q5" s="370">
        <v>44865</v>
      </c>
      <c r="R5" s="370">
        <v>44895</v>
      </c>
      <c r="S5" s="370">
        <v>44926</v>
      </c>
      <c r="T5" s="370">
        <v>44957</v>
      </c>
      <c r="U5" s="370">
        <v>44985</v>
      </c>
      <c r="V5" s="370">
        <v>45016</v>
      </c>
      <c r="W5" s="370">
        <v>45046</v>
      </c>
      <c r="X5" s="370">
        <v>45077</v>
      </c>
      <c r="Y5" s="370">
        <v>45107</v>
      </c>
      <c r="Z5" s="370">
        <v>45138</v>
      </c>
      <c r="AA5" s="370">
        <v>45169</v>
      </c>
      <c r="AB5" s="370">
        <v>45199</v>
      </c>
      <c r="AC5" s="370">
        <v>45230</v>
      </c>
      <c r="AD5" s="370">
        <v>45260</v>
      </c>
      <c r="AE5" s="370">
        <v>45291</v>
      </c>
      <c r="AF5" s="370">
        <v>45322</v>
      </c>
      <c r="AG5" s="370">
        <v>45351</v>
      </c>
      <c r="AH5" s="370">
        <v>45382</v>
      </c>
      <c r="AI5" s="370">
        <v>45412</v>
      </c>
      <c r="AJ5" s="370">
        <v>45443</v>
      </c>
      <c r="AK5" s="370">
        <v>45473</v>
      </c>
      <c r="AL5" s="370">
        <v>45504</v>
      </c>
      <c r="AM5" s="370">
        <v>45535</v>
      </c>
      <c r="AN5" s="370">
        <v>45565</v>
      </c>
      <c r="AO5" s="370">
        <v>45596</v>
      </c>
      <c r="AP5" s="370">
        <v>45626</v>
      </c>
      <c r="AQ5" s="370">
        <v>45657</v>
      </c>
      <c r="AR5" s="370">
        <v>45688</v>
      </c>
      <c r="AS5" s="370">
        <v>45716</v>
      </c>
      <c r="AT5" s="370">
        <v>45747</v>
      </c>
      <c r="AU5" s="370">
        <v>45777</v>
      </c>
      <c r="AV5" s="370">
        <v>45808</v>
      </c>
      <c r="AW5" s="370">
        <v>45838</v>
      </c>
      <c r="AX5" s="370">
        <v>45869</v>
      </c>
      <c r="AY5" s="370">
        <v>45900</v>
      </c>
      <c r="AZ5" s="370">
        <v>45930</v>
      </c>
      <c r="BA5" s="370">
        <v>45961</v>
      </c>
      <c r="BB5" s="370">
        <v>45991</v>
      </c>
      <c r="BC5" s="370">
        <v>46022</v>
      </c>
      <c r="BD5" s="370">
        <v>46053</v>
      </c>
      <c r="BE5" s="370">
        <v>46081</v>
      </c>
      <c r="BF5" s="370">
        <v>46112</v>
      </c>
      <c r="BG5" s="370">
        <v>46142</v>
      </c>
      <c r="BH5" s="370">
        <v>46173</v>
      </c>
      <c r="BI5" s="370">
        <v>46203</v>
      </c>
      <c r="BJ5" s="370">
        <v>46234</v>
      </c>
      <c r="BK5" s="370">
        <v>46265</v>
      </c>
      <c r="BL5" s="370">
        <v>46295</v>
      </c>
      <c r="BM5" s="370">
        <v>46326</v>
      </c>
      <c r="BN5" s="370">
        <v>46356</v>
      </c>
      <c r="BO5" s="370">
        <v>46387</v>
      </c>
      <c r="BP5" s="370">
        <v>46418</v>
      </c>
      <c r="BQ5" s="370">
        <v>46446</v>
      </c>
      <c r="BR5" s="370">
        <v>46477</v>
      </c>
      <c r="BS5" s="370">
        <v>46507</v>
      </c>
      <c r="BT5" s="370">
        <v>46538</v>
      </c>
      <c r="BU5" s="370">
        <v>46568</v>
      </c>
    </row>
    <row r="6" spans="1:73" ht="17.25" customHeight="1">
      <c r="A6" s="256"/>
      <c r="B6" s="256"/>
      <c r="C6" s="257" t="s">
        <v>223</v>
      </c>
      <c r="D6" s="371">
        <v>44621</v>
      </c>
      <c r="E6" s="371">
        <v>46387</v>
      </c>
      <c r="F6" s="257"/>
      <c r="G6" s="259"/>
      <c r="H6" s="257"/>
      <c r="I6" s="88">
        <v>58</v>
      </c>
      <c r="J6" s="30">
        <v>1</v>
      </c>
      <c r="K6" s="30">
        <v>1</v>
      </c>
      <c r="L6" s="30">
        <v>1</v>
      </c>
      <c r="M6" s="30">
        <v>1</v>
      </c>
      <c r="N6" s="30">
        <v>1</v>
      </c>
      <c r="O6" s="30">
        <v>1</v>
      </c>
      <c r="P6" s="30">
        <v>1</v>
      </c>
      <c r="Q6" s="30">
        <v>1</v>
      </c>
      <c r="R6" s="30">
        <v>1</v>
      </c>
      <c r="S6" s="30">
        <v>1</v>
      </c>
      <c r="T6" s="30">
        <v>1</v>
      </c>
      <c r="U6" s="30">
        <v>1</v>
      </c>
      <c r="V6" s="30">
        <v>1</v>
      </c>
      <c r="W6" s="30">
        <v>1</v>
      </c>
      <c r="X6" s="30">
        <v>1</v>
      </c>
      <c r="Y6" s="30">
        <v>1</v>
      </c>
      <c r="Z6" s="30">
        <v>1</v>
      </c>
      <c r="AA6" s="30">
        <v>1</v>
      </c>
      <c r="AB6" s="30">
        <v>1</v>
      </c>
      <c r="AC6" s="30">
        <v>1</v>
      </c>
      <c r="AD6" s="30">
        <v>1</v>
      </c>
      <c r="AE6" s="30">
        <v>1</v>
      </c>
      <c r="AF6" s="30">
        <v>1</v>
      </c>
      <c r="AG6" s="30">
        <v>1</v>
      </c>
      <c r="AH6" s="30">
        <v>1</v>
      </c>
      <c r="AI6" s="30">
        <v>1</v>
      </c>
      <c r="AJ6" s="30">
        <v>1</v>
      </c>
      <c r="AK6" s="30">
        <v>1</v>
      </c>
      <c r="AL6" s="30">
        <v>1</v>
      </c>
      <c r="AM6" s="30">
        <v>1</v>
      </c>
      <c r="AN6" s="30">
        <v>1</v>
      </c>
      <c r="AO6" s="30">
        <v>1</v>
      </c>
      <c r="AP6" s="30">
        <v>1</v>
      </c>
      <c r="AQ6" s="30">
        <v>1</v>
      </c>
      <c r="AR6" s="30">
        <v>1</v>
      </c>
      <c r="AS6" s="30">
        <v>1</v>
      </c>
      <c r="AT6" s="30">
        <v>1</v>
      </c>
      <c r="AU6" s="30">
        <v>1</v>
      </c>
      <c r="AV6" s="30">
        <v>1</v>
      </c>
      <c r="AW6" s="30">
        <v>1</v>
      </c>
      <c r="AX6" s="30">
        <v>1</v>
      </c>
      <c r="AY6" s="30">
        <v>1</v>
      </c>
      <c r="AZ6" s="30">
        <v>1</v>
      </c>
      <c r="BA6" s="30">
        <v>1</v>
      </c>
      <c r="BB6" s="30">
        <v>1</v>
      </c>
      <c r="BC6" s="30">
        <v>1</v>
      </c>
      <c r="BD6" s="30">
        <v>1</v>
      </c>
      <c r="BE6" s="30">
        <v>1</v>
      </c>
      <c r="BF6" s="30">
        <v>1</v>
      </c>
      <c r="BG6" s="30">
        <v>1</v>
      </c>
      <c r="BH6" s="30">
        <v>1</v>
      </c>
      <c r="BI6" s="30">
        <v>1</v>
      </c>
      <c r="BJ6" s="30">
        <v>1</v>
      </c>
      <c r="BK6" s="30">
        <v>1</v>
      </c>
      <c r="BL6" s="30">
        <v>1</v>
      </c>
      <c r="BM6" s="30">
        <v>1</v>
      </c>
      <c r="BN6" s="30">
        <v>1</v>
      </c>
      <c r="BO6" s="30">
        <v>1</v>
      </c>
      <c r="BP6" s="30">
        <v>0</v>
      </c>
      <c r="BQ6" s="30">
        <v>0</v>
      </c>
      <c r="BR6" s="30">
        <v>0</v>
      </c>
      <c r="BS6" s="30">
        <v>0</v>
      </c>
      <c r="BT6" s="30">
        <v>0</v>
      </c>
      <c r="BU6" s="30">
        <v>0</v>
      </c>
    </row>
    <row r="7" spans="1:73" ht="18.75" customHeight="1">
      <c r="A7" s="326"/>
      <c r="B7" s="327"/>
      <c r="C7" s="327"/>
      <c r="D7" s="327"/>
      <c r="E7" s="327"/>
      <c r="F7" s="327"/>
      <c r="G7" s="328"/>
      <c r="H7" s="327"/>
      <c r="I7" s="326"/>
      <c r="J7" s="302"/>
      <c r="K7" s="302"/>
      <c r="L7" s="302"/>
      <c r="M7" s="302"/>
      <c r="N7" s="302"/>
      <c r="O7" s="302"/>
      <c r="P7" s="302"/>
      <c r="Q7" s="302"/>
      <c r="R7" s="302"/>
      <c r="S7" s="302"/>
      <c r="T7" s="302"/>
      <c r="U7" s="302"/>
      <c r="V7" s="302"/>
      <c r="W7" s="302"/>
      <c r="X7" s="302"/>
      <c r="Y7" s="302"/>
      <c r="Z7" s="302"/>
      <c r="AA7" s="302"/>
      <c r="AB7" s="302"/>
      <c r="AC7" s="302"/>
      <c r="AD7" s="302"/>
      <c r="AE7" s="302"/>
      <c r="AF7" s="302"/>
      <c r="AG7" s="302"/>
      <c r="AH7" s="302"/>
      <c r="AI7" s="302"/>
      <c r="AJ7" s="302"/>
      <c r="AK7" s="302"/>
      <c r="AL7" s="302"/>
      <c r="AM7" s="302"/>
      <c r="AN7" s="302"/>
      <c r="AO7" s="302"/>
      <c r="AP7" s="302"/>
      <c r="AQ7" s="302"/>
      <c r="AR7" s="302"/>
      <c r="AS7" s="302"/>
      <c r="AT7" s="302"/>
      <c r="AU7" s="302"/>
      <c r="AV7" s="302"/>
      <c r="AW7" s="302"/>
      <c r="AX7" s="302"/>
      <c r="AY7" s="302"/>
      <c r="AZ7" s="302"/>
      <c r="BA7" s="302"/>
      <c r="BB7" s="302"/>
      <c r="BC7" s="302"/>
      <c r="BD7" s="302"/>
      <c r="BE7" s="302"/>
      <c r="BF7" s="302"/>
      <c r="BG7" s="302"/>
      <c r="BH7" s="302"/>
      <c r="BI7" s="302"/>
      <c r="BJ7" s="302"/>
      <c r="BK7" s="302"/>
      <c r="BL7" s="302"/>
      <c r="BM7" s="302"/>
      <c r="BN7" s="302"/>
      <c r="BO7" s="302"/>
      <c r="BP7" s="302"/>
      <c r="BQ7" s="302"/>
      <c r="BR7" s="302"/>
      <c r="BS7" s="302"/>
      <c r="BT7" s="302"/>
      <c r="BU7" s="302"/>
    </row>
    <row r="8" spans="1:73" ht="24.75" customHeight="1">
      <c r="A8" s="326"/>
      <c r="B8" s="326"/>
      <c r="C8" s="329" t="s">
        <v>122</v>
      </c>
      <c r="D8" s="326"/>
      <c r="E8" s="326"/>
      <c r="F8" s="327"/>
      <c r="G8" s="328"/>
      <c r="H8" s="327"/>
      <c r="I8" s="326"/>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2"/>
      <c r="AP8" s="302"/>
      <c r="AQ8" s="302"/>
      <c r="AR8" s="302"/>
      <c r="AS8" s="302"/>
      <c r="AT8" s="302"/>
      <c r="AU8" s="302"/>
      <c r="AV8" s="302"/>
      <c r="AW8" s="302"/>
      <c r="AX8" s="302"/>
      <c r="AY8" s="302"/>
      <c r="AZ8" s="302"/>
      <c r="BA8" s="302"/>
      <c r="BB8" s="302"/>
      <c r="BC8" s="302"/>
      <c r="BD8" s="302"/>
      <c r="BE8" s="302"/>
      <c r="BF8" s="302"/>
      <c r="BG8" s="302"/>
      <c r="BH8" s="302"/>
      <c r="BI8" s="302"/>
      <c r="BJ8" s="302"/>
      <c r="BK8" s="302"/>
      <c r="BL8" s="302"/>
      <c r="BM8" s="302"/>
      <c r="BN8" s="302"/>
      <c r="BO8" s="302"/>
      <c r="BP8" s="302"/>
      <c r="BQ8" s="302"/>
      <c r="BR8" s="302"/>
      <c r="BS8" s="302"/>
      <c r="BT8" s="302"/>
      <c r="BU8" s="302"/>
    </row>
    <row r="9" spans="1:73" ht="18.75" customHeight="1">
      <c r="A9" s="302"/>
      <c r="B9" s="302"/>
      <c r="C9" s="608" t="s">
        <v>749</v>
      </c>
      <c r="D9" s="606" t="s">
        <v>123</v>
      </c>
      <c r="E9" s="300"/>
      <c r="F9" s="300"/>
      <c r="G9" s="300"/>
      <c r="H9" s="300"/>
      <c r="I9" s="300"/>
      <c r="J9" s="300">
        <v>31</v>
      </c>
      <c r="K9" s="300">
        <v>30</v>
      </c>
      <c r="L9" s="300">
        <v>31</v>
      </c>
      <c r="M9" s="300">
        <v>30</v>
      </c>
      <c r="N9" s="300">
        <v>31</v>
      </c>
      <c r="O9" s="300">
        <v>31</v>
      </c>
      <c r="P9" s="300">
        <v>30</v>
      </c>
      <c r="Q9" s="300">
        <v>31</v>
      </c>
      <c r="R9" s="300">
        <v>30</v>
      </c>
      <c r="S9" s="300">
        <v>31</v>
      </c>
      <c r="T9" s="300">
        <v>31</v>
      </c>
      <c r="U9" s="300">
        <v>28</v>
      </c>
      <c r="V9" s="300">
        <v>31</v>
      </c>
      <c r="W9" s="300">
        <v>30</v>
      </c>
      <c r="X9" s="300">
        <v>31</v>
      </c>
      <c r="Y9" s="300">
        <v>30</v>
      </c>
      <c r="Z9" s="300">
        <v>31</v>
      </c>
      <c r="AA9" s="300">
        <v>31</v>
      </c>
      <c r="AB9" s="300">
        <v>30</v>
      </c>
      <c r="AC9" s="300">
        <v>31</v>
      </c>
      <c r="AD9" s="300">
        <v>30</v>
      </c>
      <c r="AE9" s="300">
        <v>31</v>
      </c>
      <c r="AF9" s="300">
        <v>31</v>
      </c>
      <c r="AG9" s="300">
        <v>29</v>
      </c>
      <c r="AH9" s="300">
        <v>31</v>
      </c>
      <c r="AI9" s="300">
        <v>30</v>
      </c>
      <c r="AJ9" s="300">
        <v>31</v>
      </c>
      <c r="AK9" s="300">
        <v>30</v>
      </c>
      <c r="AL9" s="300">
        <v>31</v>
      </c>
      <c r="AM9" s="300">
        <v>31</v>
      </c>
      <c r="AN9" s="300">
        <v>30</v>
      </c>
      <c r="AO9" s="300">
        <v>31</v>
      </c>
      <c r="AP9" s="300">
        <v>30</v>
      </c>
      <c r="AQ9" s="300">
        <v>31</v>
      </c>
      <c r="AR9" s="300">
        <v>31</v>
      </c>
      <c r="AS9" s="300">
        <v>28</v>
      </c>
      <c r="AT9" s="300">
        <v>31</v>
      </c>
      <c r="AU9" s="300">
        <v>30</v>
      </c>
      <c r="AV9" s="300">
        <v>31</v>
      </c>
      <c r="AW9" s="300">
        <v>30</v>
      </c>
      <c r="AX9" s="300">
        <v>31</v>
      </c>
      <c r="AY9" s="300">
        <v>31</v>
      </c>
      <c r="AZ9" s="300">
        <v>30</v>
      </c>
      <c r="BA9" s="300">
        <v>31</v>
      </c>
      <c r="BB9" s="300">
        <v>30</v>
      </c>
      <c r="BC9" s="300">
        <v>31</v>
      </c>
      <c r="BD9" s="300">
        <v>31</v>
      </c>
      <c r="BE9" s="300">
        <v>28</v>
      </c>
      <c r="BF9" s="300">
        <v>31</v>
      </c>
      <c r="BG9" s="300">
        <v>30</v>
      </c>
      <c r="BH9" s="300">
        <v>31</v>
      </c>
      <c r="BI9" s="300">
        <v>30</v>
      </c>
      <c r="BJ9" s="300">
        <v>31</v>
      </c>
      <c r="BK9" s="300">
        <v>31</v>
      </c>
      <c r="BL9" s="300">
        <v>30</v>
      </c>
      <c r="BM9" s="300">
        <v>31</v>
      </c>
      <c r="BN9" s="300">
        <v>30</v>
      </c>
      <c r="BO9" s="300">
        <v>31</v>
      </c>
      <c r="BP9" s="300">
        <v>31</v>
      </c>
      <c r="BQ9" s="300">
        <v>28</v>
      </c>
      <c r="BR9" s="300">
        <v>31</v>
      </c>
      <c r="BS9" s="300">
        <v>30</v>
      </c>
      <c r="BT9" s="300">
        <v>31</v>
      </c>
      <c r="BU9" s="300">
        <v>30</v>
      </c>
    </row>
    <row r="10" spans="1:73" ht="18.75" customHeight="1">
      <c r="A10" s="302"/>
      <c r="B10" s="302"/>
      <c r="C10" s="608" t="s">
        <v>124</v>
      </c>
      <c r="D10" s="606" t="s">
        <v>125</v>
      </c>
      <c r="E10" s="300"/>
      <c r="F10" s="300"/>
      <c r="G10" s="300"/>
      <c r="H10" s="300"/>
      <c r="I10" s="300"/>
      <c r="J10" s="300">
        <v>2022</v>
      </c>
      <c r="K10" s="300">
        <v>2022</v>
      </c>
      <c r="L10" s="300">
        <v>2022</v>
      </c>
      <c r="M10" s="300">
        <v>2022</v>
      </c>
      <c r="N10" s="300">
        <v>2022</v>
      </c>
      <c r="O10" s="300">
        <v>2022</v>
      </c>
      <c r="P10" s="300">
        <v>2022</v>
      </c>
      <c r="Q10" s="300">
        <v>2022</v>
      </c>
      <c r="R10" s="300">
        <v>2022</v>
      </c>
      <c r="S10" s="300">
        <v>2022</v>
      </c>
      <c r="T10" s="300">
        <v>2023</v>
      </c>
      <c r="U10" s="300">
        <v>2023</v>
      </c>
      <c r="V10" s="300">
        <v>2023</v>
      </c>
      <c r="W10" s="300">
        <v>2023</v>
      </c>
      <c r="X10" s="300">
        <v>2023</v>
      </c>
      <c r="Y10" s="300">
        <v>2023</v>
      </c>
      <c r="Z10" s="300">
        <v>2023</v>
      </c>
      <c r="AA10" s="300">
        <v>2023</v>
      </c>
      <c r="AB10" s="300">
        <v>2023</v>
      </c>
      <c r="AC10" s="300">
        <v>2023</v>
      </c>
      <c r="AD10" s="300">
        <v>2023</v>
      </c>
      <c r="AE10" s="300">
        <v>2023</v>
      </c>
      <c r="AF10" s="300">
        <v>2024</v>
      </c>
      <c r="AG10" s="300">
        <v>2024</v>
      </c>
      <c r="AH10" s="300">
        <v>2024</v>
      </c>
      <c r="AI10" s="300">
        <v>2024</v>
      </c>
      <c r="AJ10" s="300">
        <v>2024</v>
      </c>
      <c r="AK10" s="300">
        <v>2024</v>
      </c>
      <c r="AL10" s="300">
        <v>2024</v>
      </c>
      <c r="AM10" s="300">
        <v>2024</v>
      </c>
      <c r="AN10" s="300">
        <v>2024</v>
      </c>
      <c r="AO10" s="300">
        <v>2024</v>
      </c>
      <c r="AP10" s="300">
        <v>2024</v>
      </c>
      <c r="AQ10" s="300">
        <v>2024</v>
      </c>
      <c r="AR10" s="300">
        <v>2025</v>
      </c>
      <c r="AS10" s="300">
        <v>2025</v>
      </c>
      <c r="AT10" s="300">
        <v>2025</v>
      </c>
      <c r="AU10" s="300">
        <v>2025</v>
      </c>
      <c r="AV10" s="300">
        <v>2025</v>
      </c>
      <c r="AW10" s="300">
        <v>2025</v>
      </c>
      <c r="AX10" s="300">
        <v>2025</v>
      </c>
      <c r="AY10" s="300">
        <v>2025</v>
      </c>
      <c r="AZ10" s="300">
        <v>2025</v>
      </c>
      <c r="BA10" s="300">
        <v>2025</v>
      </c>
      <c r="BB10" s="300">
        <v>2025</v>
      </c>
      <c r="BC10" s="300">
        <v>2025</v>
      </c>
      <c r="BD10" s="300">
        <v>2026</v>
      </c>
      <c r="BE10" s="300">
        <v>2026</v>
      </c>
      <c r="BF10" s="300">
        <v>2026</v>
      </c>
      <c r="BG10" s="300">
        <v>2026</v>
      </c>
      <c r="BH10" s="300">
        <v>2026</v>
      </c>
      <c r="BI10" s="300">
        <v>2026</v>
      </c>
      <c r="BJ10" s="300">
        <v>2026</v>
      </c>
      <c r="BK10" s="300">
        <v>2026</v>
      </c>
      <c r="BL10" s="300">
        <v>2026</v>
      </c>
      <c r="BM10" s="300">
        <v>2026</v>
      </c>
      <c r="BN10" s="300">
        <v>2026</v>
      </c>
      <c r="BO10" s="300">
        <v>2026</v>
      </c>
      <c r="BP10" s="300">
        <v>2027</v>
      </c>
      <c r="BQ10" s="300">
        <v>2027</v>
      </c>
      <c r="BR10" s="300">
        <v>2027</v>
      </c>
      <c r="BS10" s="300">
        <v>2027</v>
      </c>
      <c r="BT10" s="300">
        <v>2027</v>
      </c>
      <c r="BU10" s="300">
        <v>2027</v>
      </c>
    </row>
    <row r="11" spans="1:73" ht="18.75" customHeight="1">
      <c r="A11" s="302"/>
      <c r="B11" s="302"/>
      <c r="C11" s="608" t="s">
        <v>467</v>
      </c>
      <c r="D11" s="606" t="s">
        <v>212</v>
      </c>
      <c r="E11" s="300"/>
      <c r="F11" s="300"/>
      <c r="G11" s="300"/>
      <c r="H11" s="300"/>
      <c r="I11" s="300"/>
      <c r="J11" s="301">
        <v>1</v>
      </c>
      <c r="K11" s="301">
        <v>1</v>
      </c>
      <c r="L11" s="301">
        <v>1</v>
      </c>
      <c r="M11" s="301">
        <v>1</v>
      </c>
      <c r="N11" s="301">
        <v>1</v>
      </c>
      <c r="O11" s="301">
        <v>1</v>
      </c>
      <c r="P11" s="301">
        <v>1</v>
      </c>
      <c r="Q11" s="301">
        <v>1</v>
      </c>
      <c r="R11" s="301">
        <v>1</v>
      </c>
      <c r="S11" s="301">
        <v>1</v>
      </c>
      <c r="T11" s="301">
        <v>2</v>
      </c>
      <c r="U11" s="301">
        <v>2</v>
      </c>
      <c r="V11" s="301">
        <v>2</v>
      </c>
      <c r="W11" s="301">
        <v>2</v>
      </c>
      <c r="X11" s="301">
        <v>2</v>
      </c>
      <c r="Y11" s="301">
        <v>2</v>
      </c>
      <c r="Z11" s="301">
        <v>2</v>
      </c>
      <c r="AA11" s="301">
        <v>2</v>
      </c>
      <c r="AB11" s="301">
        <v>2</v>
      </c>
      <c r="AC11" s="301">
        <v>2</v>
      </c>
      <c r="AD11" s="301">
        <v>2</v>
      </c>
      <c r="AE11" s="301">
        <v>2</v>
      </c>
      <c r="AF11" s="301">
        <v>3</v>
      </c>
      <c r="AG11" s="301">
        <v>3</v>
      </c>
      <c r="AH11" s="301">
        <v>3</v>
      </c>
      <c r="AI11" s="301">
        <v>3</v>
      </c>
      <c r="AJ11" s="301">
        <v>3</v>
      </c>
      <c r="AK11" s="301">
        <v>3</v>
      </c>
      <c r="AL11" s="301">
        <v>3</v>
      </c>
      <c r="AM11" s="301">
        <v>3</v>
      </c>
      <c r="AN11" s="301">
        <v>3</v>
      </c>
      <c r="AO11" s="301">
        <v>3</v>
      </c>
      <c r="AP11" s="301">
        <v>3</v>
      </c>
      <c r="AQ11" s="301">
        <v>3</v>
      </c>
      <c r="AR11" s="301">
        <v>4</v>
      </c>
      <c r="AS11" s="301">
        <v>4</v>
      </c>
      <c r="AT11" s="301">
        <v>4</v>
      </c>
      <c r="AU11" s="301">
        <v>4</v>
      </c>
      <c r="AV11" s="301">
        <v>4</v>
      </c>
      <c r="AW11" s="301">
        <v>4</v>
      </c>
      <c r="AX11" s="301">
        <v>4</v>
      </c>
      <c r="AY11" s="301">
        <v>4</v>
      </c>
      <c r="AZ11" s="301">
        <v>4</v>
      </c>
      <c r="BA11" s="301">
        <v>4</v>
      </c>
      <c r="BB11" s="301">
        <v>4</v>
      </c>
      <c r="BC11" s="301">
        <v>4</v>
      </c>
      <c r="BD11" s="301">
        <v>5</v>
      </c>
      <c r="BE11" s="301">
        <v>5</v>
      </c>
      <c r="BF11" s="301">
        <v>5</v>
      </c>
      <c r="BG11" s="301">
        <v>5</v>
      </c>
      <c r="BH11" s="301">
        <v>5</v>
      </c>
      <c r="BI11" s="301">
        <v>5</v>
      </c>
      <c r="BJ11" s="301">
        <v>5</v>
      </c>
      <c r="BK11" s="301">
        <v>5</v>
      </c>
      <c r="BL11" s="301">
        <v>5</v>
      </c>
      <c r="BM11" s="301">
        <v>5</v>
      </c>
      <c r="BN11" s="301">
        <v>5</v>
      </c>
      <c r="BO11" s="301">
        <v>5</v>
      </c>
      <c r="BP11" s="301">
        <v>6</v>
      </c>
      <c r="BQ11" s="301">
        <v>6</v>
      </c>
      <c r="BR11" s="301">
        <v>6</v>
      </c>
      <c r="BS11" s="301">
        <v>6</v>
      </c>
      <c r="BT11" s="301">
        <v>6</v>
      </c>
      <c r="BU11" s="301">
        <v>6</v>
      </c>
    </row>
    <row r="12" spans="1:73" ht="18.75" customHeight="1">
      <c r="A12" s="302"/>
      <c r="B12" s="302"/>
      <c r="C12" s="608" t="s">
        <v>270</v>
      </c>
      <c r="D12" s="606" t="s">
        <v>212</v>
      </c>
      <c r="E12" s="300"/>
      <c r="F12" s="300"/>
      <c r="G12" s="300"/>
      <c r="H12" s="300"/>
      <c r="I12" s="318"/>
      <c r="J12" s="301">
        <v>1</v>
      </c>
      <c r="K12" s="301">
        <v>2</v>
      </c>
      <c r="L12" s="301">
        <v>3</v>
      </c>
      <c r="M12" s="301">
        <v>4</v>
      </c>
      <c r="N12" s="301">
        <v>5</v>
      </c>
      <c r="O12" s="301">
        <v>6</v>
      </c>
      <c r="P12" s="301">
        <v>7</v>
      </c>
      <c r="Q12" s="301">
        <v>8</v>
      </c>
      <c r="R12" s="301">
        <v>9</v>
      </c>
      <c r="S12" s="301">
        <v>10</v>
      </c>
      <c r="T12" s="301">
        <v>11</v>
      </c>
      <c r="U12" s="301">
        <v>12</v>
      </c>
      <c r="V12" s="301">
        <v>13</v>
      </c>
      <c r="W12" s="301">
        <v>14</v>
      </c>
      <c r="X12" s="301">
        <v>15</v>
      </c>
      <c r="Y12" s="301">
        <v>16</v>
      </c>
      <c r="Z12" s="301">
        <v>17</v>
      </c>
      <c r="AA12" s="301">
        <v>18</v>
      </c>
      <c r="AB12" s="301">
        <v>19</v>
      </c>
      <c r="AC12" s="301">
        <v>20</v>
      </c>
      <c r="AD12" s="301">
        <v>21</v>
      </c>
      <c r="AE12" s="301">
        <v>22</v>
      </c>
      <c r="AF12" s="301">
        <v>23</v>
      </c>
      <c r="AG12" s="301">
        <v>24</v>
      </c>
      <c r="AH12" s="301">
        <v>25</v>
      </c>
      <c r="AI12" s="301">
        <v>26</v>
      </c>
      <c r="AJ12" s="301">
        <v>27</v>
      </c>
      <c r="AK12" s="301">
        <v>28</v>
      </c>
      <c r="AL12" s="301">
        <v>29</v>
      </c>
      <c r="AM12" s="301">
        <v>30</v>
      </c>
      <c r="AN12" s="301">
        <v>31</v>
      </c>
      <c r="AO12" s="301">
        <v>32</v>
      </c>
      <c r="AP12" s="301">
        <v>33</v>
      </c>
      <c r="AQ12" s="301">
        <v>34</v>
      </c>
      <c r="AR12" s="301">
        <v>35</v>
      </c>
      <c r="AS12" s="301">
        <v>36</v>
      </c>
      <c r="AT12" s="301">
        <v>37</v>
      </c>
      <c r="AU12" s="301">
        <v>38</v>
      </c>
      <c r="AV12" s="301">
        <v>39</v>
      </c>
      <c r="AW12" s="301">
        <v>40</v>
      </c>
      <c r="AX12" s="301">
        <v>41</v>
      </c>
      <c r="AY12" s="301">
        <v>42</v>
      </c>
      <c r="AZ12" s="301">
        <v>43</v>
      </c>
      <c r="BA12" s="301">
        <v>44</v>
      </c>
      <c r="BB12" s="301">
        <v>45</v>
      </c>
      <c r="BC12" s="301">
        <v>46</v>
      </c>
      <c r="BD12" s="301">
        <v>47</v>
      </c>
      <c r="BE12" s="301">
        <v>48</v>
      </c>
      <c r="BF12" s="301">
        <v>49</v>
      </c>
      <c r="BG12" s="301">
        <v>50</v>
      </c>
      <c r="BH12" s="301">
        <v>51</v>
      </c>
      <c r="BI12" s="301">
        <v>52</v>
      </c>
      <c r="BJ12" s="301">
        <v>53</v>
      </c>
      <c r="BK12" s="301">
        <v>54</v>
      </c>
      <c r="BL12" s="301">
        <v>55</v>
      </c>
      <c r="BM12" s="301">
        <v>56</v>
      </c>
      <c r="BN12" s="301">
        <v>57</v>
      </c>
      <c r="BO12" s="301">
        <v>58</v>
      </c>
      <c r="BP12" s="301">
        <v>59</v>
      </c>
      <c r="BQ12" s="301">
        <v>60</v>
      </c>
      <c r="BR12" s="301">
        <v>61</v>
      </c>
      <c r="BS12" s="301">
        <v>62</v>
      </c>
      <c r="BT12" s="301">
        <v>63</v>
      </c>
      <c r="BU12" s="301">
        <v>64</v>
      </c>
    </row>
    <row r="13" spans="1:73" ht="18.75" customHeight="1">
      <c r="A13" s="302"/>
      <c r="B13" s="302"/>
      <c r="C13" s="608" t="s">
        <v>522</v>
      </c>
      <c r="D13" s="606" t="s">
        <v>212</v>
      </c>
      <c r="E13" s="300"/>
      <c r="F13" s="300"/>
      <c r="G13" s="300"/>
      <c r="H13" s="300"/>
      <c r="I13" s="300"/>
      <c r="J13" s="301">
        <v>1</v>
      </c>
      <c r="K13" s="301">
        <v>1</v>
      </c>
      <c r="L13" s="301">
        <v>1</v>
      </c>
      <c r="M13" s="301">
        <v>1</v>
      </c>
      <c r="N13" s="301">
        <v>1</v>
      </c>
      <c r="O13" s="301">
        <v>1</v>
      </c>
      <c r="P13" s="301">
        <v>1</v>
      </c>
      <c r="Q13" s="301">
        <v>1</v>
      </c>
      <c r="R13" s="301">
        <v>1</v>
      </c>
      <c r="S13" s="301">
        <v>1</v>
      </c>
      <c r="T13" s="301">
        <v>1</v>
      </c>
      <c r="U13" s="301">
        <v>1</v>
      </c>
      <c r="V13" s="301">
        <v>2</v>
      </c>
      <c r="W13" s="301">
        <v>2</v>
      </c>
      <c r="X13" s="301">
        <v>2</v>
      </c>
      <c r="Y13" s="301">
        <v>2</v>
      </c>
      <c r="Z13" s="301">
        <v>2</v>
      </c>
      <c r="AA13" s="301">
        <v>2</v>
      </c>
      <c r="AB13" s="301">
        <v>2</v>
      </c>
      <c r="AC13" s="301">
        <v>2</v>
      </c>
      <c r="AD13" s="301">
        <v>2</v>
      </c>
      <c r="AE13" s="301">
        <v>2</v>
      </c>
      <c r="AF13" s="301">
        <v>2</v>
      </c>
      <c r="AG13" s="301">
        <v>2</v>
      </c>
      <c r="AH13" s="301">
        <v>3</v>
      </c>
      <c r="AI13" s="301">
        <v>3</v>
      </c>
      <c r="AJ13" s="301">
        <v>3</v>
      </c>
      <c r="AK13" s="301">
        <v>3</v>
      </c>
      <c r="AL13" s="301">
        <v>3</v>
      </c>
      <c r="AM13" s="301">
        <v>3</v>
      </c>
      <c r="AN13" s="301">
        <v>3</v>
      </c>
      <c r="AO13" s="301">
        <v>3</v>
      </c>
      <c r="AP13" s="301">
        <v>3</v>
      </c>
      <c r="AQ13" s="301">
        <v>3</v>
      </c>
      <c r="AR13" s="301">
        <v>3</v>
      </c>
      <c r="AS13" s="301">
        <v>3</v>
      </c>
      <c r="AT13" s="301">
        <v>4</v>
      </c>
      <c r="AU13" s="301">
        <v>4</v>
      </c>
      <c r="AV13" s="301">
        <v>4</v>
      </c>
      <c r="AW13" s="301">
        <v>4</v>
      </c>
      <c r="AX13" s="301">
        <v>4</v>
      </c>
      <c r="AY13" s="301">
        <v>4</v>
      </c>
      <c r="AZ13" s="301">
        <v>4</v>
      </c>
      <c r="BA13" s="301">
        <v>4</v>
      </c>
      <c r="BB13" s="301">
        <v>4</v>
      </c>
      <c r="BC13" s="301">
        <v>4</v>
      </c>
      <c r="BD13" s="301">
        <v>4</v>
      </c>
      <c r="BE13" s="301">
        <v>4</v>
      </c>
      <c r="BF13" s="301">
        <v>5</v>
      </c>
      <c r="BG13" s="301">
        <v>5</v>
      </c>
      <c r="BH13" s="301">
        <v>5</v>
      </c>
      <c r="BI13" s="301">
        <v>5</v>
      </c>
      <c r="BJ13" s="301">
        <v>5</v>
      </c>
      <c r="BK13" s="301">
        <v>5</v>
      </c>
      <c r="BL13" s="301">
        <v>5</v>
      </c>
      <c r="BM13" s="301">
        <v>5</v>
      </c>
      <c r="BN13" s="301">
        <v>5</v>
      </c>
      <c r="BO13" s="301">
        <v>5</v>
      </c>
      <c r="BP13" s="301">
        <v>0</v>
      </c>
      <c r="BQ13" s="301">
        <v>0</v>
      </c>
      <c r="BR13" s="301">
        <v>0</v>
      </c>
      <c r="BS13" s="301">
        <v>0</v>
      </c>
      <c r="BT13" s="301">
        <v>0</v>
      </c>
      <c r="BU13" s="301">
        <v>0</v>
      </c>
    </row>
    <row r="14" spans="1:73" ht="18.75" customHeight="1">
      <c r="A14" s="302"/>
      <c r="B14" s="302"/>
      <c r="C14" s="608" t="s">
        <v>523</v>
      </c>
      <c r="D14" s="606" t="s">
        <v>212</v>
      </c>
      <c r="E14" s="300"/>
      <c r="F14" s="300"/>
      <c r="G14" s="300"/>
      <c r="H14" s="300"/>
      <c r="I14" s="300"/>
      <c r="J14" s="303">
        <v>1</v>
      </c>
      <c r="K14" s="303">
        <v>2</v>
      </c>
      <c r="L14" s="303">
        <v>2</v>
      </c>
      <c r="M14" s="303">
        <v>2</v>
      </c>
      <c r="N14" s="303">
        <v>3</v>
      </c>
      <c r="O14" s="303">
        <v>3</v>
      </c>
      <c r="P14" s="303">
        <v>3</v>
      </c>
      <c r="Q14" s="303">
        <v>4</v>
      </c>
      <c r="R14" s="303">
        <v>4</v>
      </c>
      <c r="S14" s="303">
        <v>4</v>
      </c>
      <c r="T14" s="303">
        <v>1</v>
      </c>
      <c r="U14" s="303">
        <v>1</v>
      </c>
      <c r="V14" s="303">
        <v>1</v>
      </c>
      <c r="W14" s="303">
        <v>2</v>
      </c>
      <c r="X14" s="303">
        <v>2</v>
      </c>
      <c r="Y14" s="303">
        <v>2</v>
      </c>
      <c r="Z14" s="303">
        <v>3</v>
      </c>
      <c r="AA14" s="303">
        <v>3</v>
      </c>
      <c r="AB14" s="303">
        <v>3</v>
      </c>
      <c r="AC14" s="303">
        <v>4</v>
      </c>
      <c r="AD14" s="303">
        <v>4</v>
      </c>
      <c r="AE14" s="303">
        <v>4</v>
      </c>
      <c r="AF14" s="303">
        <v>1</v>
      </c>
      <c r="AG14" s="303">
        <v>1</v>
      </c>
      <c r="AH14" s="303">
        <v>1</v>
      </c>
      <c r="AI14" s="303">
        <v>2</v>
      </c>
      <c r="AJ14" s="303">
        <v>2</v>
      </c>
      <c r="AK14" s="303">
        <v>2</v>
      </c>
      <c r="AL14" s="303">
        <v>3</v>
      </c>
      <c r="AM14" s="303">
        <v>3</v>
      </c>
      <c r="AN14" s="303">
        <v>3</v>
      </c>
      <c r="AO14" s="303">
        <v>4</v>
      </c>
      <c r="AP14" s="303">
        <v>4</v>
      </c>
      <c r="AQ14" s="303">
        <v>4</v>
      </c>
      <c r="AR14" s="303">
        <v>1</v>
      </c>
      <c r="AS14" s="303">
        <v>1</v>
      </c>
      <c r="AT14" s="303">
        <v>1</v>
      </c>
      <c r="AU14" s="303">
        <v>2</v>
      </c>
      <c r="AV14" s="303">
        <v>2</v>
      </c>
      <c r="AW14" s="303">
        <v>2</v>
      </c>
      <c r="AX14" s="303">
        <v>3</v>
      </c>
      <c r="AY14" s="303">
        <v>3</v>
      </c>
      <c r="AZ14" s="303">
        <v>3</v>
      </c>
      <c r="BA14" s="303">
        <v>4</v>
      </c>
      <c r="BB14" s="303">
        <v>4</v>
      </c>
      <c r="BC14" s="303">
        <v>4</v>
      </c>
      <c r="BD14" s="303">
        <v>1</v>
      </c>
      <c r="BE14" s="303">
        <v>1</v>
      </c>
      <c r="BF14" s="303">
        <v>1</v>
      </c>
      <c r="BG14" s="303">
        <v>2</v>
      </c>
      <c r="BH14" s="303">
        <v>2</v>
      </c>
      <c r="BI14" s="303">
        <v>2</v>
      </c>
      <c r="BJ14" s="303">
        <v>3</v>
      </c>
      <c r="BK14" s="303">
        <v>3</v>
      </c>
      <c r="BL14" s="303">
        <v>3</v>
      </c>
      <c r="BM14" s="303">
        <v>4</v>
      </c>
      <c r="BN14" s="303">
        <v>4</v>
      </c>
      <c r="BO14" s="303">
        <v>4</v>
      </c>
      <c r="BP14" s="303">
        <v>1</v>
      </c>
      <c r="BQ14" s="303">
        <v>1</v>
      </c>
      <c r="BR14" s="303">
        <v>1</v>
      </c>
      <c r="BS14" s="303">
        <v>2</v>
      </c>
      <c r="BT14" s="303">
        <v>2</v>
      </c>
      <c r="BU14" s="303">
        <v>2</v>
      </c>
    </row>
    <row r="15" spans="1:73" ht="18.75" customHeight="1">
      <c r="A15" s="302"/>
      <c r="B15" s="302"/>
      <c r="C15" s="608" t="s">
        <v>524</v>
      </c>
      <c r="D15" s="606" t="s">
        <v>212</v>
      </c>
      <c r="E15" s="300"/>
      <c r="F15" s="300"/>
      <c r="G15" s="300"/>
      <c r="H15" s="300"/>
      <c r="I15" s="300"/>
      <c r="J15" s="304">
        <v>1</v>
      </c>
      <c r="K15" s="304">
        <v>1</v>
      </c>
      <c r="L15" s="304">
        <v>1</v>
      </c>
      <c r="M15" s="304">
        <v>1</v>
      </c>
      <c r="N15" s="304">
        <v>2</v>
      </c>
      <c r="O15" s="304">
        <v>2</v>
      </c>
      <c r="P15" s="304">
        <v>2</v>
      </c>
      <c r="Q15" s="304">
        <v>2</v>
      </c>
      <c r="R15" s="304">
        <v>2</v>
      </c>
      <c r="S15" s="304">
        <v>2</v>
      </c>
      <c r="T15" s="304">
        <v>1</v>
      </c>
      <c r="U15" s="304">
        <v>1</v>
      </c>
      <c r="V15" s="304">
        <v>1</v>
      </c>
      <c r="W15" s="304">
        <v>1</v>
      </c>
      <c r="X15" s="304">
        <v>1</v>
      </c>
      <c r="Y15" s="304">
        <v>1</v>
      </c>
      <c r="Z15" s="304">
        <v>2</v>
      </c>
      <c r="AA15" s="304">
        <v>2</v>
      </c>
      <c r="AB15" s="304">
        <v>2</v>
      </c>
      <c r="AC15" s="304">
        <v>2</v>
      </c>
      <c r="AD15" s="304">
        <v>2</v>
      </c>
      <c r="AE15" s="304">
        <v>2</v>
      </c>
      <c r="AF15" s="304">
        <v>1</v>
      </c>
      <c r="AG15" s="304">
        <v>1</v>
      </c>
      <c r="AH15" s="304">
        <v>1</v>
      </c>
      <c r="AI15" s="304">
        <v>1</v>
      </c>
      <c r="AJ15" s="304">
        <v>1</v>
      </c>
      <c r="AK15" s="304">
        <v>1</v>
      </c>
      <c r="AL15" s="304">
        <v>2</v>
      </c>
      <c r="AM15" s="304">
        <v>2</v>
      </c>
      <c r="AN15" s="304">
        <v>2</v>
      </c>
      <c r="AO15" s="304">
        <v>2</v>
      </c>
      <c r="AP15" s="304">
        <v>2</v>
      </c>
      <c r="AQ15" s="304">
        <v>2</v>
      </c>
      <c r="AR15" s="304">
        <v>1</v>
      </c>
      <c r="AS15" s="304">
        <v>1</v>
      </c>
      <c r="AT15" s="304">
        <v>1</v>
      </c>
      <c r="AU15" s="304">
        <v>1</v>
      </c>
      <c r="AV15" s="304">
        <v>1</v>
      </c>
      <c r="AW15" s="304">
        <v>1</v>
      </c>
      <c r="AX15" s="304">
        <v>2</v>
      </c>
      <c r="AY15" s="304">
        <v>2</v>
      </c>
      <c r="AZ15" s="304">
        <v>2</v>
      </c>
      <c r="BA15" s="304">
        <v>2</v>
      </c>
      <c r="BB15" s="304">
        <v>2</v>
      </c>
      <c r="BC15" s="304">
        <v>2</v>
      </c>
      <c r="BD15" s="304">
        <v>1</v>
      </c>
      <c r="BE15" s="304">
        <v>1</v>
      </c>
      <c r="BF15" s="304">
        <v>1</v>
      </c>
      <c r="BG15" s="304">
        <v>1</v>
      </c>
      <c r="BH15" s="304">
        <v>1</v>
      </c>
      <c r="BI15" s="304">
        <v>1</v>
      </c>
      <c r="BJ15" s="304">
        <v>2</v>
      </c>
      <c r="BK15" s="304">
        <v>2</v>
      </c>
      <c r="BL15" s="304">
        <v>2</v>
      </c>
      <c r="BM15" s="304">
        <v>2</v>
      </c>
      <c r="BN15" s="304">
        <v>2</v>
      </c>
      <c r="BO15" s="304">
        <v>2</v>
      </c>
      <c r="BP15" s="304">
        <v>1</v>
      </c>
      <c r="BQ15" s="304">
        <v>1</v>
      </c>
      <c r="BR15" s="304">
        <v>1</v>
      </c>
      <c r="BS15" s="304">
        <v>1</v>
      </c>
      <c r="BT15" s="304">
        <v>1</v>
      </c>
      <c r="BU15" s="304">
        <v>1</v>
      </c>
    </row>
    <row r="16" spans="1:73" ht="18.75" customHeight="1">
      <c r="A16" s="302"/>
      <c r="B16" s="302"/>
      <c r="C16" s="607"/>
      <c r="D16" s="607"/>
      <c r="E16" s="302"/>
      <c r="F16" s="302"/>
      <c r="G16" s="302"/>
      <c r="H16" s="302"/>
      <c r="I16" s="302"/>
      <c r="J16" s="330"/>
      <c r="K16" s="330"/>
      <c r="L16" s="330"/>
      <c r="M16" s="330"/>
      <c r="N16" s="330"/>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row>
    <row r="17" spans="1:73" ht="18.75" customHeight="1">
      <c r="A17" s="302"/>
      <c r="B17" s="302"/>
      <c r="C17" s="326"/>
      <c r="D17" s="326"/>
      <c r="E17" s="326"/>
      <c r="F17" s="326"/>
      <c r="G17" s="326"/>
      <c r="H17" s="326"/>
      <c r="I17" s="326"/>
      <c r="J17" s="619"/>
      <c r="K17" s="619"/>
      <c r="L17" s="619"/>
      <c r="M17" s="619"/>
      <c r="N17" s="326"/>
      <c r="O17" s="326"/>
      <c r="P17" s="326"/>
      <c r="Q17" s="326"/>
      <c r="R17" s="326"/>
      <c r="S17" s="326"/>
      <c r="T17" s="326"/>
      <c r="U17" s="326"/>
      <c r="V17" s="326"/>
      <c r="W17" s="326"/>
      <c r="X17" s="326"/>
      <c r="Y17" s="326"/>
      <c r="Z17" s="326"/>
      <c r="AA17" s="326"/>
      <c r="AB17" s="326"/>
      <c r="AC17" s="326"/>
      <c r="AD17" s="326"/>
      <c r="AE17" s="326"/>
      <c r="AF17" s="326"/>
      <c r="AG17" s="326"/>
      <c r="AH17" s="326"/>
      <c r="AI17" s="326"/>
      <c r="AJ17" s="326"/>
      <c r="AK17" s="326"/>
      <c r="AL17" s="326"/>
      <c r="AM17" s="326"/>
      <c r="AN17" s="326"/>
      <c r="AO17" s="326"/>
      <c r="AP17" s="326"/>
      <c r="AQ17" s="326"/>
      <c r="AR17" s="326"/>
      <c r="AS17" s="326"/>
      <c r="AT17" s="326"/>
      <c r="AU17" s="326"/>
      <c r="AV17" s="326"/>
      <c r="AW17" s="326"/>
      <c r="AX17" s="326"/>
      <c r="AY17" s="326"/>
      <c r="AZ17" s="326"/>
      <c r="BA17" s="326"/>
      <c r="BB17" s="326"/>
      <c r="BC17" s="326"/>
      <c r="BD17" s="326"/>
      <c r="BE17" s="326"/>
      <c r="BF17" s="326"/>
      <c r="BG17" s="326"/>
      <c r="BH17" s="326"/>
      <c r="BI17" s="326"/>
      <c r="BJ17" s="326"/>
      <c r="BK17" s="326"/>
      <c r="BL17" s="326"/>
      <c r="BM17" s="326"/>
      <c r="BN17" s="326"/>
      <c r="BO17" s="326"/>
      <c r="BP17" s="326"/>
      <c r="BQ17" s="326"/>
      <c r="BR17" s="326"/>
      <c r="BS17" s="326"/>
      <c r="BT17" s="326"/>
      <c r="BU17" s="326"/>
    </row>
    <row r="18" spans="1:73" ht="18.75" customHeight="1">
      <c r="A18" s="326"/>
      <c r="B18" s="326"/>
      <c r="C18" s="326"/>
      <c r="D18" s="326"/>
      <c r="E18" s="326"/>
      <c r="F18" s="326"/>
      <c r="G18" s="326"/>
      <c r="H18" s="326"/>
      <c r="I18" s="326"/>
      <c r="J18" s="619"/>
      <c r="K18" s="619"/>
      <c r="L18" s="619"/>
      <c r="M18" s="619"/>
      <c r="N18" s="326"/>
      <c r="O18" s="326"/>
      <c r="P18" s="326"/>
      <c r="Q18" s="326"/>
      <c r="R18" s="326"/>
      <c r="S18" s="326"/>
      <c r="T18" s="326"/>
      <c r="U18" s="326"/>
      <c r="V18" s="326"/>
      <c r="W18" s="326"/>
      <c r="X18" s="326"/>
      <c r="Y18" s="326"/>
      <c r="Z18" s="326"/>
      <c r="AA18" s="326"/>
      <c r="AB18" s="326"/>
      <c r="AC18" s="326"/>
      <c r="AD18" s="326"/>
      <c r="AE18" s="326"/>
      <c r="AF18" s="326"/>
      <c r="AG18" s="326"/>
      <c r="AH18" s="326"/>
      <c r="AI18" s="326"/>
      <c r="AJ18" s="326"/>
      <c r="AK18" s="326"/>
      <c r="AL18" s="326"/>
      <c r="AM18" s="326"/>
      <c r="AN18" s="326"/>
      <c r="AO18" s="326"/>
      <c r="AP18" s="326"/>
      <c r="AQ18" s="326"/>
      <c r="AR18" s="326"/>
      <c r="AS18" s="326"/>
      <c r="AT18" s="326"/>
      <c r="AU18" s="326"/>
      <c r="AV18" s="326"/>
      <c r="AW18" s="326"/>
      <c r="AX18" s="326"/>
      <c r="AY18" s="326"/>
      <c r="AZ18" s="326"/>
      <c r="BA18" s="326"/>
      <c r="BB18" s="326"/>
      <c r="BC18" s="326"/>
      <c r="BD18" s="326"/>
      <c r="BE18" s="326"/>
      <c r="BF18" s="326"/>
      <c r="BG18" s="326"/>
      <c r="BH18" s="326"/>
      <c r="BI18" s="326"/>
      <c r="BJ18" s="326"/>
      <c r="BK18" s="326"/>
      <c r="BL18" s="326"/>
      <c r="BM18" s="326"/>
      <c r="BN18" s="326"/>
      <c r="BO18" s="326"/>
      <c r="BP18" s="326"/>
      <c r="BQ18" s="326"/>
      <c r="BR18" s="326"/>
      <c r="BS18" s="326"/>
      <c r="BT18" s="326"/>
      <c r="BU18" s="326"/>
    </row>
    <row r="19" spans="1:73" ht="18.75" customHeight="1">
      <c r="A19" s="326"/>
      <c r="B19" s="326"/>
      <c r="C19" s="326"/>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6"/>
      <c r="BH19" s="326"/>
      <c r="BI19" s="326"/>
      <c r="BJ19" s="326"/>
      <c r="BK19" s="326"/>
      <c r="BL19" s="326"/>
      <c r="BM19" s="326"/>
      <c r="BN19" s="326"/>
      <c r="BO19" s="326"/>
      <c r="BP19" s="326"/>
      <c r="BQ19" s="326"/>
      <c r="BR19" s="326"/>
      <c r="BS19" s="326"/>
      <c r="BT19" s="326"/>
      <c r="BU19" s="326"/>
    </row>
    <row r="20" spans="1:73" ht="18.75" customHeight="1">
      <c r="A20" s="326"/>
      <c r="B20" s="326"/>
      <c r="C20" s="326"/>
      <c r="D20" s="326"/>
      <c r="E20" s="326"/>
      <c r="F20" s="326"/>
      <c r="G20" s="326"/>
      <c r="H20" s="326"/>
      <c r="I20" s="326"/>
      <c r="J20" s="326"/>
      <c r="K20" s="326"/>
      <c r="L20" s="326"/>
      <c r="M20" s="326"/>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26"/>
      <c r="AS20" s="326"/>
      <c r="AT20" s="326"/>
      <c r="AU20" s="326"/>
      <c r="AV20" s="326"/>
      <c r="AW20" s="326"/>
      <c r="AX20" s="326"/>
      <c r="AY20" s="326"/>
      <c r="AZ20" s="326"/>
      <c r="BA20" s="326"/>
      <c r="BB20" s="326"/>
      <c r="BC20" s="326"/>
      <c r="BD20" s="326"/>
      <c r="BE20" s="326"/>
      <c r="BF20" s="326"/>
      <c r="BG20" s="326"/>
      <c r="BH20" s="326"/>
      <c r="BI20" s="326"/>
      <c r="BJ20" s="326"/>
      <c r="BK20" s="326"/>
      <c r="BL20" s="326"/>
      <c r="BM20" s="326"/>
      <c r="BN20" s="326"/>
      <c r="BO20" s="326"/>
      <c r="BP20" s="326"/>
      <c r="BQ20" s="326"/>
      <c r="BR20" s="326"/>
      <c r="BS20" s="326"/>
      <c r="BT20" s="326"/>
      <c r="BU20" s="326"/>
    </row>
    <row r="21" spans="1:73" ht="18.75" customHeight="1">
      <c r="A21" s="326"/>
      <c r="B21" s="326"/>
      <c r="C21" s="326"/>
      <c r="D21" s="326"/>
      <c r="E21" s="326"/>
      <c r="F21" s="326"/>
      <c r="G21" s="326"/>
      <c r="H21" s="326"/>
      <c r="I21" s="326"/>
      <c r="J21" s="326"/>
      <c r="K21" s="326"/>
      <c r="L21" s="326"/>
      <c r="M21" s="326"/>
      <c r="N21" s="326"/>
      <c r="O21" s="326"/>
      <c r="P21" s="326"/>
      <c r="Q21" s="326"/>
      <c r="R21" s="326"/>
      <c r="S21" s="326"/>
      <c r="T21" s="326"/>
      <c r="U21" s="326"/>
      <c r="V21" s="326"/>
      <c r="W21" s="326"/>
      <c r="X21" s="326"/>
      <c r="Y21" s="326"/>
      <c r="Z21" s="326"/>
      <c r="AA21" s="326"/>
      <c r="AB21" s="326"/>
      <c r="AC21" s="326"/>
      <c r="AD21" s="326"/>
      <c r="AE21" s="326"/>
      <c r="AF21" s="326"/>
      <c r="AG21" s="326"/>
      <c r="AH21" s="326"/>
      <c r="AI21" s="326"/>
      <c r="AJ21" s="326"/>
      <c r="AK21" s="326"/>
      <c r="AL21" s="326"/>
      <c r="AM21" s="326"/>
      <c r="AN21" s="326"/>
      <c r="AO21" s="326"/>
      <c r="AP21" s="326"/>
      <c r="AQ21" s="326"/>
      <c r="AR21" s="326"/>
      <c r="AS21" s="326"/>
      <c r="AT21" s="326"/>
      <c r="AU21" s="326"/>
      <c r="AV21" s="326"/>
      <c r="AW21" s="326"/>
      <c r="AX21" s="326"/>
      <c r="AY21" s="326"/>
      <c r="AZ21" s="326"/>
      <c r="BA21" s="326"/>
      <c r="BB21" s="326"/>
      <c r="BC21" s="326"/>
      <c r="BD21" s="326"/>
      <c r="BE21" s="326"/>
      <c r="BF21" s="326"/>
      <c r="BG21" s="326"/>
      <c r="BH21" s="326"/>
      <c r="BI21" s="326"/>
      <c r="BJ21" s="326"/>
      <c r="BK21" s="326"/>
      <c r="BL21" s="326"/>
      <c r="BM21" s="326"/>
      <c r="BN21" s="326"/>
      <c r="BO21" s="326"/>
      <c r="BP21" s="326"/>
      <c r="BQ21" s="326"/>
      <c r="BR21" s="326"/>
      <c r="BS21" s="326"/>
      <c r="BT21" s="326"/>
      <c r="BU21" s="326"/>
    </row>
    <row r="22" spans="1:73" ht="18.75" customHeight="1">
      <c r="A22" s="326"/>
      <c r="B22" s="326"/>
      <c r="C22" s="326"/>
      <c r="D22" s="326"/>
      <c r="E22" s="326"/>
      <c r="F22" s="326"/>
      <c r="G22" s="326"/>
      <c r="H22" s="326"/>
      <c r="I22" s="326"/>
      <c r="J22" s="326"/>
      <c r="K22" s="326"/>
      <c r="L22" s="326"/>
      <c r="M22" s="326"/>
      <c r="N22" s="326"/>
      <c r="O22" s="326"/>
      <c r="P22" s="326"/>
      <c r="Q22" s="326"/>
      <c r="R22" s="326"/>
      <c r="S22" s="326"/>
      <c r="T22" s="326"/>
      <c r="U22" s="326"/>
      <c r="V22" s="326"/>
      <c r="W22" s="326"/>
      <c r="X22" s="326"/>
      <c r="Y22" s="326"/>
      <c r="Z22" s="326"/>
      <c r="AA22" s="326"/>
      <c r="AB22" s="326"/>
      <c r="AC22" s="326"/>
      <c r="AD22" s="326"/>
      <c r="AE22" s="326"/>
      <c r="AF22" s="326"/>
      <c r="AG22" s="326"/>
      <c r="AH22" s="326"/>
      <c r="AI22" s="326"/>
      <c r="AJ22" s="326"/>
      <c r="AK22" s="326"/>
      <c r="AL22" s="326"/>
      <c r="AM22" s="326"/>
      <c r="AN22" s="326"/>
      <c r="AO22" s="326"/>
      <c r="AP22" s="326"/>
      <c r="AQ22" s="326"/>
      <c r="AR22" s="326"/>
      <c r="AS22" s="326"/>
      <c r="AT22" s="326"/>
      <c r="AU22" s="326"/>
      <c r="AV22" s="326"/>
      <c r="AW22" s="326"/>
      <c r="AX22" s="326"/>
      <c r="AY22" s="326"/>
      <c r="AZ22" s="326"/>
      <c r="BA22" s="326"/>
      <c r="BB22" s="326"/>
      <c r="BC22" s="326"/>
      <c r="BD22" s="326"/>
      <c r="BE22" s="326"/>
      <c r="BF22" s="326"/>
      <c r="BG22" s="326"/>
      <c r="BH22" s="326"/>
      <c r="BI22" s="326"/>
      <c r="BJ22" s="326"/>
      <c r="BK22" s="326"/>
      <c r="BL22" s="326"/>
      <c r="BM22" s="326"/>
      <c r="BN22" s="326"/>
      <c r="BO22" s="326"/>
      <c r="BP22" s="326"/>
      <c r="BQ22" s="326"/>
      <c r="BR22" s="326"/>
      <c r="BS22" s="326"/>
      <c r="BT22" s="326"/>
      <c r="BU22" s="326"/>
    </row>
    <row r="23" spans="1:73" ht="18.75" customHeight="1">
      <c r="A23" s="326"/>
      <c r="B23" s="326"/>
      <c r="C23" s="326"/>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Q23" s="326"/>
      <c r="BR23" s="326"/>
      <c r="BS23" s="326"/>
      <c r="BT23" s="326"/>
      <c r="BU23" s="326"/>
    </row>
    <row r="24" spans="1:73" ht="18.75" customHeight="1"/>
    <row r="25" spans="1:73" ht="18.75" customHeight="1"/>
    <row r="26" spans="1:73" ht="18.75" customHeight="1"/>
    <row r="27" spans="1:73" ht="18.75" customHeight="1"/>
    <row r="28" spans="1:73" ht="18.75" customHeight="1"/>
    <row r="29" spans="1:73" ht="18.75" customHeight="1"/>
    <row r="30" spans="1:73" ht="18.75" customHeight="1"/>
    <row r="31" spans="1:73" ht="18.75" customHeight="1"/>
    <row r="32" spans="1:73" ht="18.75" customHeight="1"/>
    <row r="33" ht="18.75" customHeight="1"/>
    <row r="34" ht="18.75" customHeight="1"/>
    <row r="35" ht="18.75" customHeight="1"/>
    <row r="36" ht="18.75" customHeight="1"/>
    <row r="37" ht="18.75" customHeight="1"/>
    <row r="38" ht="18.75" customHeight="1"/>
    <row r="39" ht="18.75" customHeight="1"/>
    <row r="40" ht="18.75" customHeight="1"/>
    <row r="41" ht="17.25" customHeight="1"/>
    <row r="42" ht="17.25" customHeight="1"/>
    <row r="43" ht="17.25" customHeight="1"/>
    <row r="44" ht="17.25" customHeight="1"/>
    <row r="45" ht="17.25" customHeight="1"/>
    <row r="46" ht="17.25" customHeight="1"/>
    <row r="47" ht="17.25" customHeight="1"/>
    <row r="48" ht="17.25" customHeight="1"/>
    <row r="49" ht="17.25" customHeight="1"/>
    <row r="50" ht="17.25" customHeight="1"/>
    <row r="51" ht="17.25" customHeight="1"/>
    <row r="52" ht="17.25" customHeight="1"/>
    <row r="53" ht="17.25" customHeight="1"/>
    <row r="54" ht="17.25" customHeight="1"/>
    <row r="55" ht="17.25" customHeight="1"/>
    <row r="56" ht="17.25" customHeight="1"/>
    <row r="57" ht="17.25" customHeight="1"/>
  </sheetData>
  <conditionalFormatting sqref="J14:Q14">
    <cfRule type="expression" dxfId="29" priority="53">
      <formula>MOD(J14,2)=0</formula>
    </cfRule>
  </conditionalFormatting>
  <conditionalFormatting sqref="J15:Q15">
    <cfRule type="expression" dxfId="28" priority="52">
      <formula>MOD(J15,2)=0</formula>
    </cfRule>
  </conditionalFormatting>
  <conditionalFormatting sqref="R14:BU14">
    <cfRule type="expression" dxfId="27" priority="26">
      <formula>MOD(R14,2)=0</formula>
    </cfRule>
  </conditionalFormatting>
  <conditionalFormatting sqref="R15:BU15">
    <cfRule type="expression" dxfId="26" priority="25">
      <formula>MOD(R15,2)=0</formula>
    </cfRule>
  </conditionalFormatting>
  <conditionalFormatting sqref="D3">
    <cfRule type="cellIs" dxfId="25" priority="12" operator="notEqual">
      <formula>0</formula>
    </cfRule>
  </conditionalFormatting>
  <conditionalFormatting sqref="K6:L6">
    <cfRule type="cellIs" dxfId="24" priority="9" stopIfTrue="1" operator="equal">
      <formula>1</formula>
    </cfRule>
  </conditionalFormatting>
  <conditionalFormatting sqref="J4">
    <cfRule type="expression" dxfId="23" priority="8" stopIfTrue="1">
      <formula>J$6=1</formula>
    </cfRule>
  </conditionalFormatting>
  <conditionalFormatting sqref="M6:Q6">
    <cfRule type="cellIs" dxfId="22" priority="7" stopIfTrue="1" operator="equal">
      <formula>1</formula>
    </cfRule>
  </conditionalFormatting>
  <conditionalFormatting sqref="J5">
    <cfRule type="expression" dxfId="21" priority="6" stopIfTrue="1">
      <formula>J$6=1</formula>
    </cfRule>
  </conditionalFormatting>
  <conditionalFormatting sqref="R6:BU6">
    <cfRule type="cellIs" dxfId="20" priority="5" stopIfTrue="1" operator="equal">
      <formula>1</formula>
    </cfRule>
  </conditionalFormatting>
  <conditionalFormatting sqref="J6:BU6">
    <cfRule type="cellIs" dxfId="19" priority="4" stopIfTrue="1" operator="equal">
      <formula>1</formula>
    </cfRule>
  </conditionalFormatting>
  <conditionalFormatting sqref="K4:BU4">
    <cfRule type="expression" dxfId="18" priority="3" stopIfTrue="1">
      <formula>K$6=1</formula>
    </cfRule>
  </conditionalFormatting>
  <conditionalFormatting sqref="L5:BU5">
    <cfRule type="expression" dxfId="17" priority="2" stopIfTrue="1">
      <formula>L$6=1</formula>
    </cfRule>
  </conditionalFormatting>
  <conditionalFormatting sqref="K5:BU5">
    <cfRule type="expression" dxfId="16" priority="1" stopIfTrue="1">
      <formula>K$6=1</formula>
    </cfRule>
  </conditionalFormatting>
  <pageMargins left="0.7" right="0.7" top="0.78740157499999996" bottom="0.78740157499999996"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Uebersicht01">
    <tabColor theme="1"/>
  </sheetPr>
  <dimension ref="A1:BR47"/>
  <sheetViews>
    <sheetView showGridLines="0" zoomScale="115" zoomScaleNormal="115" zoomScaleSheetLayoutView="100" workbookViewId="0">
      <selection activeCell="I8" sqref="I8"/>
    </sheetView>
  </sheetViews>
  <sheetFormatPr baseColWidth="10" defaultColWidth="0" defaultRowHeight="12.75"/>
  <cols>
    <col min="1" max="1" width="5" style="199" customWidth="1"/>
    <col min="2" max="2" width="5.28515625" style="199" customWidth="1"/>
    <col min="3" max="3" width="40.28515625" style="199" customWidth="1"/>
    <col min="4" max="15" width="12.7109375" style="199" customWidth="1"/>
    <col min="16" max="16" width="5.28515625" style="199" customWidth="1"/>
    <col min="17" max="70" width="0" style="199" hidden="1" customWidth="1"/>
    <col min="71" max="16384" width="11.42578125" style="199" hidden="1"/>
  </cols>
  <sheetData>
    <row r="1" spans="1:15" ht="24.75" customHeight="1">
      <c r="A1" s="42" t="s">
        <v>732</v>
      </c>
      <c r="B1" s="42"/>
      <c r="C1" s="42"/>
      <c r="D1" s="42"/>
      <c r="E1" s="42"/>
      <c r="F1" s="42"/>
      <c r="G1" s="42"/>
      <c r="H1" s="42"/>
      <c r="I1" s="42"/>
      <c r="J1" s="42"/>
      <c r="K1" s="42"/>
      <c r="L1" s="42"/>
      <c r="M1" s="42"/>
      <c r="N1" s="42"/>
      <c r="O1" s="42"/>
    </row>
    <row r="2" spans="1:15" ht="17.25" customHeight="1">
      <c r="C2" s="186" t="str">
        <f>Timing!C2</f>
        <v>Modell: Fiktive 5 Jahres-Finanzplanung</v>
      </c>
      <c r="D2" s="186"/>
      <c r="E2" s="35" t="s">
        <v>180</v>
      </c>
    </row>
    <row r="3" spans="1:15" ht="17.25" customHeight="1">
      <c r="C3" s="186" t="str">
        <f>Timing!C3</f>
        <v>Modellintegrität:</v>
      </c>
      <c r="D3" s="235">
        <f>Timing!D3</f>
        <v>0</v>
      </c>
      <c r="E3" s="271" t="s">
        <v>181</v>
      </c>
    </row>
    <row r="4" spans="1:15" ht="17.25" customHeight="1"/>
    <row r="5" spans="1:15" ht="17.25" customHeight="1">
      <c r="B5" s="117"/>
      <c r="C5" s="604" t="s">
        <v>435</v>
      </c>
      <c r="D5" s="117"/>
      <c r="E5" s="117"/>
      <c r="F5" s="117"/>
      <c r="G5" s="117"/>
      <c r="H5" s="117"/>
      <c r="I5" s="117"/>
      <c r="J5" s="117"/>
      <c r="K5" s="117"/>
      <c r="L5" s="117"/>
      <c r="M5" s="117"/>
      <c r="N5" s="117"/>
      <c r="O5" s="117"/>
    </row>
    <row r="6" spans="1:15" ht="17.25" customHeight="1">
      <c r="B6" s="117"/>
      <c r="C6" s="117"/>
      <c r="D6" s="117"/>
      <c r="E6" s="117"/>
      <c r="F6" s="117"/>
      <c r="G6" s="117"/>
      <c r="H6" s="117"/>
      <c r="I6" s="117"/>
      <c r="J6" s="117"/>
      <c r="K6" s="117"/>
      <c r="L6" s="117"/>
      <c r="M6" s="117"/>
      <c r="N6" s="117"/>
      <c r="O6" s="117"/>
    </row>
    <row r="7" spans="1:15" ht="17.25" customHeight="1">
      <c r="B7" s="605" t="s">
        <v>197</v>
      </c>
      <c r="C7" s="200" t="s">
        <v>424</v>
      </c>
      <c r="D7" s="117"/>
      <c r="E7" s="117"/>
      <c r="F7" s="117"/>
      <c r="G7" s="117"/>
      <c r="H7" s="117"/>
      <c r="I7" s="117"/>
      <c r="J7" s="117"/>
      <c r="K7" s="117"/>
      <c r="L7" s="117"/>
      <c r="M7" s="117"/>
      <c r="N7" s="117"/>
      <c r="O7" s="117"/>
    </row>
    <row r="8" spans="1:15" ht="17.25" customHeight="1">
      <c r="B8" s="567"/>
      <c r="C8" s="117" t="s">
        <v>283</v>
      </c>
      <c r="D8" s="201">
        <v>33500</v>
      </c>
      <c r="E8" s="117"/>
      <c r="F8" s="117"/>
      <c r="G8" s="117"/>
      <c r="H8" s="117"/>
      <c r="I8" s="117"/>
      <c r="J8" s="117"/>
      <c r="K8" s="117"/>
      <c r="L8" s="117"/>
      <c r="M8" s="117"/>
      <c r="N8" s="117"/>
      <c r="O8" s="117"/>
    </row>
    <row r="9" spans="1:15" ht="17.25" customHeight="1">
      <c r="B9" s="567"/>
      <c r="C9" s="117" t="s">
        <v>806</v>
      </c>
      <c r="D9" s="201">
        <v>60000</v>
      </c>
      <c r="E9" s="117"/>
      <c r="F9" s="117"/>
      <c r="G9" s="117"/>
      <c r="H9" s="117"/>
      <c r="I9" s="117"/>
      <c r="J9" s="117"/>
      <c r="K9" s="117"/>
      <c r="L9" s="117"/>
      <c r="M9" s="117"/>
      <c r="N9" s="117"/>
      <c r="O9" s="117"/>
    </row>
    <row r="10" spans="1:15" ht="17.25" customHeight="1">
      <c r="B10" s="567"/>
      <c r="C10" s="117" t="s">
        <v>807</v>
      </c>
      <c r="D10" s="201">
        <v>55000</v>
      </c>
      <c r="E10" s="117"/>
      <c r="F10" s="117"/>
      <c r="G10" s="117"/>
      <c r="H10" s="117"/>
      <c r="I10" s="117"/>
      <c r="J10" s="117"/>
      <c r="K10" s="117"/>
      <c r="L10" s="117"/>
      <c r="M10" s="117"/>
      <c r="N10" s="117"/>
      <c r="O10" s="117"/>
    </row>
    <row r="11" spans="1:15" ht="17.25" customHeight="1">
      <c r="B11" s="567"/>
      <c r="C11" s="117" t="s">
        <v>617</v>
      </c>
      <c r="D11" s="201">
        <v>1225.7594020207616</v>
      </c>
      <c r="E11" s="117"/>
      <c r="F11" s="117"/>
      <c r="G11" s="117"/>
      <c r="H11" s="117"/>
      <c r="I11" s="117"/>
      <c r="J11" s="117"/>
      <c r="K11" s="117"/>
      <c r="L11" s="117"/>
      <c r="M11" s="117"/>
      <c r="N11" s="117"/>
      <c r="O11" s="117"/>
    </row>
    <row r="12" spans="1:15" ht="17.25" customHeight="1">
      <c r="B12" s="117"/>
      <c r="C12" s="117"/>
      <c r="D12" s="117"/>
      <c r="E12" s="117"/>
      <c r="F12" s="117"/>
      <c r="G12" s="117"/>
      <c r="H12" s="117"/>
      <c r="I12" s="117"/>
      <c r="J12" s="117"/>
      <c r="K12" s="117"/>
      <c r="L12" s="117"/>
      <c r="M12" s="117"/>
      <c r="N12" s="117"/>
      <c r="O12" s="117"/>
    </row>
    <row r="13" spans="1:15" ht="17.25" customHeight="1">
      <c r="B13" s="605" t="s">
        <v>198</v>
      </c>
      <c r="C13" s="200" t="s">
        <v>425</v>
      </c>
      <c r="D13" s="117"/>
      <c r="E13" s="117"/>
      <c r="F13" s="117"/>
      <c r="G13" s="117"/>
      <c r="H13" s="117"/>
      <c r="I13" s="117"/>
      <c r="J13" s="117"/>
      <c r="K13" s="117"/>
      <c r="L13" s="117"/>
      <c r="M13" s="117"/>
      <c r="N13" s="117"/>
      <c r="O13" s="117"/>
    </row>
    <row r="14" spans="1:15" ht="17.25" customHeight="1">
      <c r="B14" s="605"/>
      <c r="C14" s="117" t="s">
        <v>734</v>
      </c>
      <c r="D14" s="384">
        <v>0.22374239498796536</v>
      </c>
      <c r="E14" s="282"/>
      <c r="F14" s="282"/>
      <c r="G14" s="117"/>
      <c r="H14" s="117"/>
      <c r="I14" s="117"/>
      <c r="J14" s="117"/>
      <c r="K14" s="117"/>
      <c r="L14" s="117"/>
      <c r="M14" s="117"/>
      <c r="N14" s="117"/>
      <c r="O14" s="117"/>
    </row>
    <row r="15" spans="1:15" ht="17.25" customHeight="1">
      <c r="B15" s="117"/>
      <c r="C15" s="117" t="s">
        <v>733</v>
      </c>
      <c r="D15" s="384">
        <v>0.77625760501203456</v>
      </c>
      <c r="E15" s="589"/>
      <c r="F15" s="282"/>
      <c r="G15" s="282"/>
      <c r="H15" s="282"/>
      <c r="I15" s="282"/>
      <c r="J15" s="282"/>
      <c r="K15" s="282"/>
      <c r="L15" s="282"/>
      <c r="M15" s="282"/>
      <c r="N15" s="282"/>
      <c r="O15" s="282"/>
    </row>
    <row r="16" spans="1:15" ht="17.25" customHeight="1">
      <c r="B16" s="117"/>
      <c r="C16" s="117"/>
      <c r="D16" s="282"/>
      <c r="E16" s="282"/>
      <c r="F16" s="282"/>
      <c r="G16" s="282"/>
      <c r="H16" s="282"/>
      <c r="I16" s="282"/>
      <c r="J16" s="282"/>
      <c r="K16" s="282"/>
      <c r="L16" s="282"/>
      <c r="M16" s="282"/>
      <c r="N16" s="282"/>
      <c r="O16" s="282"/>
    </row>
    <row r="17" spans="2:15" ht="17.25" customHeight="1">
      <c r="B17" s="605" t="s">
        <v>199</v>
      </c>
      <c r="C17" s="200" t="s">
        <v>808</v>
      </c>
      <c r="D17" s="282"/>
      <c r="E17" s="282"/>
      <c r="F17" s="282"/>
      <c r="G17" s="282"/>
      <c r="H17" s="282"/>
      <c r="I17" s="282"/>
      <c r="J17" s="282"/>
      <c r="K17" s="282"/>
      <c r="L17" s="282"/>
      <c r="M17" s="282"/>
      <c r="N17" s="282"/>
      <c r="O17" s="282"/>
    </row>
    <row r="18" spans="2:15" ht="17.25" customHeight="1">
      <c r="B18" s="117"/>
      <c r="C18" s="117"/>
      <c r="D18" s="662">
        <v>2022</v>
      </c>
      <c r="E18" s="662">
        <v>2023</v>
      </c>
      <c r="F18" s="662">
        <v>2024</v>
      </c>
      <c r="G18" s="662">
        <v>2025</v>
      </c>
      <c r="H18" s="662">
        <v>2026</v>
      </c>
      <c r="I18" s="282"/>
      <c r="J18" s="282"/>
      <c r="K18" s="282"/>
      <c r="L18" s="282"/>
      <c r="M18" s="282"/>
      <c r="N18" s="282"/>
      <c r="O18" s="282"/>
    </row>
    <row r="19" spans="2:15" ht="17.25" customHeight="1">
      <c r="B19" s="117"/>
      <c r="C19" s="117" t="s">
        <v>599</v>
      </c>
      <c r="D19" s="588">
        <v>461.7</v>
      </c>
      <c r="E19" s="588">
        <v>1207.2587685385122</v>
      </c>
      <c r="F19" s="588">
        <v>1387.5862492469432</v>
      </c>
      <c r="G19" s="588">
        <v>1515.9971975042297</v>
      </c>
      <c r="H19" s="588">
        <v>1685.878466137684</v>
      </c>
      <c r="I19" s="282"/>
      <c r="J19" s="282"/>
      <c r="K19" s="282"/>
      <c r="L19" s="282"/>
      <c r="M19" s="282"/>
      <c r="N19" s="282"/>
      <c r="O19" s="282"/>
    </row>
    <row r="20" spans="2:15" ht="17.25" customHeight="1">
      <c r="B20" s="117"/>
      <c r="C20" s="117" t="s">
        <v>130</v>
      </c>
      <c r="D20" s="588">
        <v>482.38948073527052</v>
      </c>
      <c r="E20" s="588">
        <v>1011.9624735781586</v>
      </c>
      <c r="F20" s="588">
        <v>1222.5941638267641</v>
      </c>
      <c r="G20" s="588">
        <v>1330.0059268169164</v>
      </c>
      <c r="H20" s="588">
        <v>1371.9182730074263</v>
      </c>
      <c r="I20" s="282"/>
      <c r="J20" s="282"/>
      <c r="K20" s="282"/>
      <c r="L20" s="282"/>
      <c r="M20" s="282"/>
      <c r="N20" s="282"/>
      <c r="O20" s="282"/>
    </row>
    <row r="21" spans="2:15" ht="17.25" customHeight="1">
      <c r="B21" s="117"/>
      <c r="C21" s="117" t="s">
        <v>166</v>
      </c>
      <c r="D21" s="588">
        <v>-20.689480735270511</v>
      </c>
      <c r="E21" s="588">
        <v>195.29629496035372</v>
      </c>
      <c r="F21" s="588">
        <v>164.99208542017891</v>
      </c>
      <c r="G21" s="588">
        <v>185.99127068731312</v>
      </c>
      <c r="H21" s="588">
        <v>313.96019313025772</v>
      </c>
      <c r="I21" s="282"/>
      <c r="J21" s="282"/>
      <c r="K21" s="282"/>
      <c r="L21" s="282"/>
      <c r="M21" s="282"/>
      <c r="N21" s="282"/>
      <c r="O21" s="282"/>
    </row>
    <row r="22" spans="2:15" ht="17.25" customHeight="1">
      <c r="B22" s="117"/>
      <c r="C22" s="117"/>
      <c r="D22" s="282"/>
      <c r="E22" s="282"/>
      <c r="F22" s="282"/>
      <c r="G22" s="282"/>
      <c r="H22" s="282"/>
      <c r="I22" s="282"/>
      <c r="J22" s="282"/>
      <c r="K22" s="282"/>
      <c r="L22" s="282"/>
      <c r="M22" s="282"/>
      <c r="N22" s="282"/>
      <c r="O22" s="282"/>
    </row>
    <row r="23" spans="2:15" ht="17.25" customHeight="1">
      <c r="B23" s="605" t="s">
        <v>205</v>
      </c>
      <c r="C23" s="200" t="s">
        <v>426</v>
      </c>
      <c r="D23" s="590"/>
      <c r="E23" s="590"/>
      <c r="F23" s="282"/>
      <c r="G23" s="282"/>
      <c r="H23" s="282"/>
      <c r="I23" s="282"/>
      <c r="J23" s="282"/>
      <c r="K23" s="282"/>
      <c r="L23" s="282"/>
      <c r="M23" s="282"/>
      <c r="N23" s="282"/>
      <c r="O23" s="282"/>
    </row>
    <row r="24" spans="2:15" ht="17.25" customHeight="1">
      <c r="B24" s="117"/>
      <c r="C24" s="117"/>
      <c r="D24" s="663">
        <v>44926</v>
      </c>
      <c r="E24" s="663">
        <v>45291</v>
      </c>
      <c r="F24" s="663">
        <v>45657</v>
      </c>
      <c r="G24" s="663">
        <v>46022</v>
      </c>
      <c r="H24" s="663">
        <v>46387</v>
      </c>
      <c r="I24" s="282"/>
      <c r="J24" s="282"/>
      <c r="K24" s="282"/>
      <c r="L24" s="282"/>
      <c r="M24" s="282"/>
      <c r="N24" s="282"/>
      <c r="O24" s="282"/>
    </row>
    <row r="25" spans="2:15" ht="17.25" customHeight="1">
      <c r="B25" s="117"/>
      <c r="C25" s="117" t="s">
        <v>735</v>
      </c>
      <c r="D25" s="591">
        <v>5</v>
      </c>
      <c r="E25" s="591">
        <v>11</v>
      </c>
      <c r="F25" s="591">
        <v>12</v>
      </c>
      <c r="G25" s="591">
        <v>13</v>
      </c>
      <c r="H25" s="591">
        <v>15</v>
      </c>
      <c r="I25" s="282"/>
      <c r="J25" s="282"/>
      <c r="K25" s="282"/>
      <c r="L25" s="282"/>
      <c r="M25" s="282"/>
      <c r="N25" s="282"/>
      <c r="O25" s="282"/>
    </row>
    <row r="26" spans="2:15" ht="17.25" customHeight="1">
      <c r="B26" s="117"/>
      <c r="C26" s="117"/>
      <c r="D26" s="589"/>
      <c r="E26" s="282"/>
      <c r="F26" s="282"/>
      <c r="G26" s="282"/>
      <c r="H26" s="282"/>
      <c r="I26" s="282"/>
      <c r="J26" s="282"/>
      <c r="K26" s="282"/>
      <c r="L26" s="282"/>
      <c r="M26" s="282"/>
      <c r="N26" s="282"/>
      <c r="O26" s="282"/>
    </row>
    <row r="27" spans="2:15" ht="17.25" customHeight="1">
      <c r="B27" s="605" t="s">
        <v>316</v>
      </c>
      <c r="C27" s="200" t="s">
        <v>737</v>
      </c>
      <c r="D27" s="590"/>
      <c r="E27" s="282"/>
      <c r="F27" s="282"/>
      <c r="G27" s="282"/>
      <c r="H27" s="282"/>
      <c r="I27" s="282"/>
      <c r="J27" s="282"/>
      <c r="K27" s="282"/>
      <c r="L27" s="282"/>
      <c r="M27" s="282"/>
      <c r="N27" s="282"/>
      <c r="O27" s="282"/>
    </row>
    <row r="28" spans="2:15" ht="17.25" customHeight="1">
      <c r="B28" s="117"/>
      <c r="C28" s="66"/>
      <c r="D28" s="664">
        <v>44651</v>
      </c>
      <c r="E28" s="664">
        <v>44681</v>
      </c>
      <c r="F28" s="664">
        <v>44712</v>
      </c>
      <c r="G28" s="664">
        <v>44742</v>
      </c>
      <c r="H28" s="664">
        <v>44773</v>
      </c>
      <c r="I28" s="664">
        <v>44804</v>
      </c>
      <c r="J28" s="664">
        <v>44834</v>
      </c>
      <c r="K28" s="664">
        <v>44865</v>
      </c>
      <c r="L28" s="664">
        <v>44895</v>
      </c>
      <c r="M28" s="664">
        <v>44926</v>
      </c>
      <c r="N28" s="664">
        <v>44957</v>
      </c>
      <c r="O28" s="664">
        <v>44985</v>
      </c>
    </row>
    <row r="29" spans="2:15" ht="17.25" customHeight="1">
      <c r="B29" s="117"/>
      <c r="C29" s="117" t="s">
        <v>761</v>
      </c>
      <c r="D29" s="588">
        <v>0</v>
      </c>
      <c r="E29" s="588">
        <v>0</v>
      </c>
      <c r="F29" s="588">
        <v>0</v>
      </c>
      <c r="G29" s="588">
        <v>23440.668000000001</v>
      </c>
      <c r="H29" s="588">
        <v>31200.414000000001</v>
      </c>
      <c r="I29" s="588">
        <v>13924.847</v>
      </c>
      <c r="J29" s="588">
        <v>22201.300999999999</v>
      </c>
      <c r="K29" s="588">
        <v>34974.786</v>
      </c>
      <c r="L29" s="588">
        <v>47174.203999999998</v>
      </c>
      <c r="M29" s="588">
        <v>55276.616000000002</v>
      </c>
      <c r="N29" s="588">
        <v>70087.862999999998</v>
      </c>
      <c r="O29" s="588">
        <v>89043.335000000006</v>
      </c>
    </row>
    <row r="30" spans="2:15" ht="17.25" customHeight="1">
      <c r="B30" s="117"/>
      <c r="C30" s="117" t="s">
        <v>762</v>
      </c>
      <c r="D30" s="588">
        <v>0</v>
      </c>
      <c r="E30" s="588">
        <v>0</v>
      </c>
      <c r="F30" s="588">
        <v>-1225.7594020207616</v>
      </c>
      <c r="G30" s="588">
        <v>0</v>
      </c>
      <c r="H30" s="588">
        <v>0</v>
      </c>
      <c r="I30" s="588">
        <v>0</v>
      </c>
      <c r="J30" s="588">
        <v>0</v>
      </c>
      <c r="K30" s="588">
        <v>0</v>
      </c>
      <c r="L30" s="588">
        <v>0</v>
      </c>
      <c r="M30" s="588">
        <v>0</v>
      </c>
      <c r="N30" s="588">
        <v>0</v>
      </c>
      <c r="O30" s="588">
        <v>0</v>
      </c>
    </row>
    <row r="31" spans="2:15" ht="17.25" customHeight="1">
      <c r="B31" s="117"/>
      <c r="C31" s="49" t="s">
        <v>736</v>
      </c>
      <c r="D31" s="588">
        <v>-30000</v>
      </c>
      <c r="E31" s="588">
        <v>-30000</v>
      </c>
      <c r="F31" s="588">
        <v>-30000</v>
      </c>
      <c r="G31" s="588">
        <v>-30000</v>
      </c>
      <c r="H31" s="588">
        <v>-30000</v>
      </c>
      <c r="I31" s="588">
        <v>-30000</v>
      </c>
      <c r="J31" s="588">
        <v>-30000</v>
      </c>
      <c r="K31" s="588">
        <v>-30000</v>
      </c>
      <c r="L31" s="588">
        <v>-30000</v>
      </c>
      <c r="M31" s="588">
        <v>-30000</v>
      </c>
      <c r="N31" s="588">
        <v>-30000</v>
      </c>
      <c r="O31" s="588">
        <v>-30000</v>
      </c>
    </row>
    <row r="32" spans="2:15" ht="17.25" customHeight="1">
      <c r="B32" s="117"/>
      <c r="C32" s="117"/>
      <c r="D32" s="282"/>
      <c r="E32" s="282"/>
      <c r="F32" s="282"/>
      <c r="G32" s="282"/>
      <c r="H32" s="282"/>
      <c r="I32" s="282"/>
      <c r="J32" s="282"/>
      <c r="K32" s="282"/>
      <c r="L32" s="282"/>
      <c r="M32" s="282"/>
      <c r="N32" s="282"/>
      <c r="O32" s="282"/>
    </row>
    <row r="33" ht="17.25" customHeight="1"/>
    <row r="34" ht="17.25" customHeight="1"/>
    <row r="35" ht="17.25" customHeight="1"/>
    <row r="36" ht="17.25" customHeight="1"/>
    <row r="37" ht="17.25" customHeight="1"/>
    <row r="38" ht="17.25" customHeight="1"/>
    <row r="39" ht="17.25" customHeight="1"/>
    <row r="40" ht="17.25" customHeight="1"/>
    <row r="41" ht="17.25" customHeight="1"/>
    <row r="42" ht="17.25" customHeight="1"/>
    <row r="43" ht="17.25" customHeight="1"/>
    <row r="44" ht="17.25" customHeight="1"/>
    <row r="45" ht="17.25" customHeight="1"/>
    <row r="46" ht="17.25" customHeight="1"/>
    <row r="47" ht="17.25" customHeight="1"/>
  </sheetData>
  <conditionalFormatting sqref="D3">
    <cfRule type="cellIs" dxfId="15" priority="1" operator="notEqual">
      <formula>0</formula>
    </cfRule>
  </conditionalFormatting>
  <hyperlinks>
    <hyperlink ref="E2" location="Index!A1" display="Zum Inhaltsverzeichnis" xr:uid="{8EAFA9EC-2F4D-4EA5-B736-A83BABF1AA04}"/>
    <hyperlink ref="E3" location="Fehlerkontrolle" display="Zur Fehleranalyse" xr:uid="{FE137EC8-6D6E-4F16-9013-9ACE502E2A02}"/>
  </hyperlinks>
  <pageMargins left="0.39370078740157483" right="0.39370078740157483" top="0.39370078740157483" bottom="0.59055118110236227" header="0.31496062992125984" footer="0.31496062992125984"/>
  <pageSetup paperSize="9" scale="56" fitToHeight="4" orientation="landscape" r:id="rId1"/>
  <headerFooter>
    <oddFooter>&amp;LEine Vorlage von www.financial-modelling-videos.de&amp;C&amp;A&amp;R&amp;P von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rmate">
    <tabColor theme="1"/>
  </sheetPr>
  <dimension ref="A1:S112"/>
  <sheetViews>
    <sheetView showGridLines="0" zoomScale="130" zoomScaleNormal="130" zoomScaleSheetLayoutView="85" workbookViewId="0"/>
  </sheetViews>
  <sheetFormatPr baseColWidth="10" defaultColWidth="0" defaultRowHeight="12.75"/>
  <cols>
    <col min="1" max="1" width="4.7109375" style="113" customWidth="1"/>
    <col min="2" max="2" width="32.28515625" style="113" customWidth="1"/>
    <col min="3" max="3" width="11.42578125" style="113" customWidth="1"/>
    <col min="4" max="4" width="21.5703125" style="113" customWidth="1"/>
    <col min="5" max="5" width="15.85546875" style="113" customWidth="1"/>
    <col min="6" max="6" width="12.7109375" style="113" customWidth="1"/>
    <col min="7" max="9" width="11.42578125" style="113" customWidth="1"/>
    <col min="10" max="10" width="31.5703125" style="113" customWidth="1"/>
    <col min="11" max="11" width="11.42578125" style="113" customWidth="1"/>
    <col min="12" max="12" width="13.28515625" style="113" customWidth="1"/>
    <col min="13" max="19" width="0" style="113" hidden="1" customWidth="1"/>
    <col min="20" max="16384" width="11.42578125" style="113" hidden="1"/>
  </cols>
  <sheetData>
    <row r="1" spans="1:12" ht="24" customHeight="1">
      <c r="A1" s="42"/>
      <c r="B1" s="42" t="s">
        <v>183</v>
      </c>
      <c r="C1" s="42"/>
      <c r="D1" s="42"/>
      <c r="E1" s="42"/>
      <c r="F1" s="42"/>
      <c r="G1" s="42"/>
      <c r="H1" s="42"/>
      <c r="I1" s="42"/>
      <c r="J1" s="42"/>
      <c r="K1" s="42"/>
      <c r="L1" s="42"/>
    </row>
    <row r="2" spans="1:12">
      <c r="G2" s="225"/>
    </row>
    <row r="3" spans="1:12" ht="24" thickBot="1">
      <c r="A3" s="39"/>
      <c r="B3" s="39" t="s">
        <v>4</v>
      </c>
      <c r="C3" s="1"/>
      <c r="D3" s="39"/>
      <c r="E3" s="39"/>
      <c r="F3" s="39"/>
      <c r="G3" s="39"/>
      <c r="H3" s="1"/>
      <c r="I3" s="1"/>
      <c r="J3" s="1"/>
      <c r="K3" s="1"/>
      <c r="L3" s="1"/>
    </row>
    <row r="4" spans="1:12">
      <c r="B4" s="113" t="s">
        <v>62</v>
      </c>
      <c r="D4" s="11" t="s">
        <v>63</v>
      </c>
    </row>
    <row r="5" spans="1:12">
      <c r="D5" s="305" t="s">
        <v>567</v>
      </c>
      <c r="F5" s="199" t="s">
        <v>568</v>
      </c>
      <c r="G5" s="199"/>
      <c r="H5" s="306"/>
    </row>
    <row r="6" spans="1:12">
      <c r="B6" s="113" t="s">
        <v>7</v>
      </c>
      <c r="D6" s="47">
        <v>100</v>
      </c>
      <c r="F6" s="311">
        <v>20</v>
      </c>
      <c r="G6" s="199" t="s">
        <v>569</v>
      </c>
      <c r="H6" s="306"/>
    </row>
    <row r="7" spans="1:12">
      <c r="B7" s="113" t="s">
        <v>32</v>
      </c>
      <c r="D7" s="15">
        <v>100</v>
      </c>
      <c r="F7" s="311">
        <v>-20</v>
      </c>
      <c r="G7" s="199" t="s">
        <v>570</v>
      </c>
      <c r="H7" s="306"/>
    </row>
    <row r="8" spans="1:12">
      <c r="B8" s="113" t="s">
        <v>31</v>
      </c>
      <c r="D8" s="17">
        <v>100</v>
      </c>
    </row>
    <row r="9" spans="1:12">
      <c r="B9" s="113" t="s">
        <v>8</v>
      </c>
      <c r="D9" s="18" t="s">
        <v>74</v>
      </c>
    </row>
    <row r="10" spans="1:12">
      <c r="B10" s="113" t="s">
        <v>9</v>
      </c>
      <c r="D10" s="19">
        <v>100</v>
      </c>
    </row>
    <row r="11" spans="1:12">
      <c r="B11" s="113" t="s">
        <v>10</v>
      </c>
      <c r="D11" s="21"/>
      <c r="I11" s="199"/>
    </row>
    <row r="12" spans="1:12">
      <c r="B12" s="113" t="s">
        <v>184</v>
      </c>
      <c r="D12" s="114">
        <v>100</v>
      </c>
    </row>
    <row r="13" spans="1:12">
      <c r="B13" s="113" t="s">
        <v>185</v>
      </c>
      <c r="D13" s="22">
        <v>1</v>
      </c>
    </row>
    <row r="14" spans="1:12">
      <c r="D14" s="29">
        <v>1</v>
      </c>
      <c r="E14" s="113" t="s">
        <v>64</v>
      </c>
    </row>
    <row r="15" spans="1:12">
      <c r="D15" s="30">
        <v>1</v>
      </c>
      <c r="E15" s="113" t="s">
        <v>64</v>
      </c>
    </row>
    <row r="16" spans="1:12">
      <c r="D16" s="30">
        <v>1</v>
      </c>
      <c r="E16" s="113" t="s">
        <v>64</v>
      </c>
    </row>
    <row r="17" spans="1:12">
      <c r="D17" s="22">
        <v>1</v>
      </c>
      <c r="E17" s="113" t="s">
        <v>64</v>
      </c>
    </row>
    <row r="18" spans="1:12">
      <c r="D18" s="623">
        <v>1</v>
      </c>
      <c r="E18" s="199" t="s">
        <v>64</v>
      </c>
    </row>
    <row r="19" spans="1:12" s="199" customFormat="1"/>
    <row r="20" spans="1:12" ht="24" thickBot="1">
      <c r="A20" s="39"/>
      <c r="B20" s="39" t="s">
        <v>186</v>
      </c>
      <c r="C20" s="1"/>
      <c r="D20" s="39"/>
      <c r="E20" s="39"/>
      <c r="F20" s="39"/>
      <c r="G20" s="39"/>
      <c r="H20" s="1"/>
      <c r="I20" s="1"/>
      <c r="J20" s="1"/>
      <c r="K20" s="1"/>
      <c r="L20" s="1"/>
    </row>
    <row r="21" spans="1:12">
      <c r="B21" s="113" t="s">
        <v>82</v>
      </c>
      <c r="D21" s="35" t="s">
        <v>54</v>
      </c>
    </row>
    <row r="22" spans="1:12">
      <c r="D22" s="34"/>
      <c r="E22" s="34"/>
      <c r="F22" s="34"/>
    </row>
    <row r="23" spans="1:12">
      <c r="B23" s="113" t="s">
        <v>85</v>
      </c>
      <c r="D23" s="48">
        <v>0</v>
      </c>
      <c r="E23" s="113" t="s">
        <v>64</v>
      </c>
    </row>
    <row r="24" spans="1:12">
      <c r="B24" s="113" t="s">
        <v>86</v>
      </c>
      <c r="D24" s="31">
        <v>1</v>
      </c>
      <c r="E24" s="113" t="s">
        <v>64</v>
      </c>
      <c r="I24" s="199"/>
    </row>
    <row r="26" spans="1:12" s="122" customFormat="1">
      <c r="B26" s="122" t="s">
        <v>216</v>
      </c>
      <c r="D26" s="124">
        <v>0</v>
      </c>
      <c r="E26" s="122" t="s">
        <v>64</v>
      </c>
    </row>
    <row r="27" spans="1:12" s="122" customFormat="1">
      <c r="B27" s="122" t="s">
        <v>217</v>
      </c>
      <c r="D27" s="124">
        <v>1</v>
      </c>
      <c r="E27" s="122" t="s">
        <v>64</v>
      </c>
    </row>
    <row r="28" spans="1:12" s="122" customFormat="1"/>
    <row r="29" spans="1:12">
      <c r="B29" s="113" t="s">
        <v>83</v>
      </c>
      <c r="D29" s="312">
        <v>1</v>
      </c>
      <c r="E29" s="113" t="s">
        <v>64</v>
      </c>
    </row>
    <row r="30" spans="1:12">
      <c r="B30" s="113" t="s">
        <v>84</v>
      </c>
      <c r="D30" s="270">
        <v>1</v>
      </c>
      <c r="E30" s="113" t="s">
        <v>64</v>
      </c>
    </row>
    <row r="32" spans="1:12">
      <c r="D32" s="11" t="s">
        <v>141</v>
      </c>
      <c r="J32" s="199"/>
    </row>
    <row r="33" spans="2:8">
      <c r="B33" s="113" t="s">
        <v>142</v>
      </c>
      <c r="C33" s="92"/>
      <c r="D33" s="366">
        <v>0</v>
      </c>
      <c r="E33" s="92" t="s">
        <v>139</v>
      </c>
      <c r="F33" s="113" t="s">
        <v>140</v>
      </c>
    </row>
    <row r="34" spans="2:8">
      <c r="B34" s="113" t="s">
        <v>143</v>
      </c>
      <c r="D34" s="624">
        <v>1</v>
      </c>
      <c r="E34" s="92" t="s">
        <v>138</v>
      </c>
      <c r="F34" s="113" t="s">
        <v>140</v>
      </c>
    </row>
    <row r="36" spans="2:8">
      <c r="B36" s="113" t="s">
        <v>144</v>
      </c>
      <c r="D36" s="93">
        <v>1</v>
      </c>
      <c r="E36" s="113" t="s">
        <v>64</v>
      </c>
    </row>
    <row r="38" spans="2:8">
      <c r="B38" s="113" t="s">
        <v>51</v>
      </c>
      <c r="D38" s="23" t="s">
        <v>66</v>
      </c>
    </row>
    <row r="39" spans="2:8">
      <c r="B39" s="113" t="s">
        <v>52</v>
      </c>
      <c r="D39" s="45" t="s">
        <v>65</v>
      </c>
    </row>
    <row r="40" spans="2:8">
      <c r="B40" s="113" t="s">
        <v>53</v>
      </c>
      <c r="D40" s="46" t="s">
        <v>67</v>
      </c>
    </row>
    <row r="41" spans="2:8">
      <c r="B41" s="113" t="s">
        <v>91</v>
      </c>
      <c r="D41" s="36" t="s">
        <v>92</v>
      </c>
    </row>
    <row r="43" spans="2:8">
      <c r="B43" s="113" t="s">
        <v>88</v>
      </c>
      <c r="D43" s="16">
        <v>1</v>
      </c>
    </row>
    <row r="44" spans="2:8">
      <c r="B44" s="113" t="s">
        <v>93</v>
      </c>
      <c r="D44" s="115">
        <v>43831</v>
      </c>
      <c r="F44" s="113" t="s">
        <v>157</v>
      </c>
    </row>
    <row r="45" spans="2:8">
      <c r="D45" s="16"/>
    </row>
    <row r="46" spans="2:8">
      <c r="D46" s="116" t="s">
        <v>187</v>
      </c>
      <c r="E46" s="11" t="s">
        <v>188</v>
      </c>
      <c r="F46" s="11" t="s">
        <v>189</v>
      </c>
    </row>
    <row r="47" spans="2:8">
      <c r="B47" s="113" t="s">
        <v>156</v>
      </c>
      <c r="D47" s="99">
        <v>1500</v>
      </c>
      <c r="E47" s="99">
        <v>0</v>
      </c>
      <c r="F47" s="99">
        <v>-1500</v>
      </c>
      <c r="H47" s="113" t="s">
        <v>157</v>
      </c>
    </row>
    <row r="48" spans="2:8">
      <c r="B48" s="113" t="s">
        <v>155</v>
      </c>
      <c r="D48" s="101">
        <v>0.25</v>
      </c>
      <c r="E48" s="101">
        <v>0</v>
      </c>
      <c r="F48" s="101">
        <v>-0.25</v>
      </c>
      <c r="H48" s="113" t="s">
        <v>157</v>
      </c>
    </row>
    <row r="49" spans="1:12">
      <c r="D49" s="4"/>
    </row>
    <row r="50" spans="1:12" ht="24" thickBot="1">
      <c r="A50" s="39"/>
      <c r="B50" s="39" t="s">
        <v>3</v>
      </c>
      <c r="C50" s="1"/>
      <c r="D50" s="39"/>
      <c r="E50" s="39"/>
      <c r="F50" s="39"/>
      <c r="G50" s="39"/>
      <c r="H50" s="1"/>
      <c r="I50" s="1"/>
      <c r="J50" s="1"/>
      <c r="K50" s="1"/>
      <c r="L50" s="1"/>
    </row>
    <row r="51" spans="1:12" ht="20.25">
      <c r="B51" s="2" t="s">
        <v>30</v>
      </c>
      <c r="H51" s="2" t="s">
        <v>58</v>
      </c>
    </row>
    <row r="52" spans="1:12" ht="20.25">
      <c r="B52" s="2"/>
      <c r="H52" s="2"/>
    </row>
    <row r="53" spans="1:12" ht="20.25">
      <c r="B53" s="113" t="s">
        <v>5</v>
      </c>
      <c r="D53" s="8" t="s">
        <v>6</v>
      </c>
      <c r="H53" s="113" t="s">
        <v>75</v>
      </c>
      <c r="J53" s="42" t="s">
        <v>71</v>
      </c>
    </row>
    <row r="54" spans="1:12" ht="18">
      <c r="B54" s="3"/>
      <c r="H54" s="113" t="s">
        <v>76</v>
      </c>
      <c r="J54" s="43" t="s">
        <v>72</v>
      </c>
    </row>
    <row r="55" spans="1:12" ht="15">
      <c r="B55" s="113" t="s">
        <v>87</v>
      </c>
      <c r="D55" s="7">
        <v>100</v>
      </c>
      <c r="H55" s="113" t="s">
        <v>77</v>
      </c>
      <c r="J55" s="44" t="s">
        <v>73</v>
      </c>
    </row>
    <row r="57" spans="1:12">
      <c r="B57" s="113" t="s">
        <v>29</v>
      </c>
      <c r="D57" s="10">
        <v>100</v>
      </c>
    </row>
    <row r="59" spans="1:12" ht="20.25">
      <c r="B59" s="113" t="s">
        <v>28</v>
      </c>
      <c r="D59" s="12">
        <v>100</v>
      </c>
      <c r="H59" s="2" t="s">
        <v>102</v>
      </c>
    </row>
    <row r="61" spans="1:12" ht="24" thickBot="1">
      <c r="B61" s="113" t="s">
        <v>27</v>
      </c>
      <c r="D61" s="13">
        <v>100</v>
      </c>
      <c r="H61" s="113" t="s">
        <v>57</v>
      </c>
      <c r="J61" s="1" t="s">
        <v>78</v>
      </c>
    </row>
    <row r="63" spans="1:12" ht="21" thickBot="1">
      <c r="B63" s="113" t="s">
        <v>26</v>
      </c>
      <c r="D63" s="14">
        <v>100</v>
      </c>
      <c r="H63" s="113" t="s">
        <v>59</v>
      </c>
      <c r="J63" s="2" t="s">
        <v>79</v>
      </c>
    </row>
    <row r="64" spans="1:12" ht="15.75" thickTop="1">
      <c r="H64" s="113" t="s">
        <v>60</v>
      </c>
      <c r="J64" s="3" t="s">
        <v>80</v>
      </c>
    </row>
    <row r="65" spans="1:12" ht="14.25">
      <c r="H65" s="113" t="s">
        <v>61</v>
      </c>
      <c r="J65" s="9" t="s">
        <v>81</v>
      </c>
    </row>
    <row r="67" spans="1:12" ht="24" thickBot="1">
      <c r="A67" s="39"/>
      <c r="B67" s="39" t="s">
        <v>190</v>
      </c>
      <c r="C67" s="1"/>
      <c r="D67" s="39"/>
      <c r="E67" s="39"/>
      <c r="F67" s="39"/>
      <c r="G67" s="39"/>
      <c r="H67" s="39"/>
      <c r="I67" s="39"/>
      <c r="J67" s="39"/>
      <c r="K67" s="39"/>
      <c r="L67" s="39"/>
    </row>
    <row r="68" spans="1:12" ht="24" customHeight="1">
      <c r="B68" s="2" t="s">
        <v>17</v>
      </c>
      <c r="E68" s="3" t="s">
        <v>2</v>
      </c>
      <c r="H68" s="2" t="s">
        <v>191</v>
      </c>
      <c r="L68" s="3"/>
    </row>
    <row r="69" spans="1:12" ht="16.5" customHeight="1">
      <c r="B69" s="113" t="s">
        <v>18</v>
      </c>
      <c r="D69" s="6">
        <v>365</v>
      </c>
      <c r="E69" s="113" t="s">
        <v>33</v>
      </c>
      <c r="J69" s="11" t="s">
        <v>103</v>
      </c>
      <c r="K69" s="11" t="s">
        <v>116</v>
      </c>
      <c r="L69" s="3" t="s">
        <v>2</v>
      </c>
    </row>
    <row r="70" spans="1:12" ht="16.5" customHeight="1">
      <c r="B70" s="113" t="s">
        <v>34</v>
      </c>
      <c r="D70" s="6">
        <v>12</v>
      </c>
      <c r="E70" s="113" t="s">
        <v>35</v>
      </c>
      <c r="J70" s="15" t="s">
        <v>104</v>
      </c>
      <c r="K70" s="85">
        <v>1</v>
      </c>
      <c r="L70" s="113" t="s">
        <v>103</v>
      </c>
    </row>
    <row r="71" spans="1:12" ht="16.5" customHeight="1">
      <c r="B71" s="113" t="s">
        <v>20</v>
      </c>
      <c r="D71" s="6">
        <v>4</v>
      </c>
      <c r="E71" s="113" t="s">
        <v>36</v>
      </c>
      <c r="J71" s="15" t="s">
        <v>105</v>
      </c>
      <c r="K71" s="85">
        <v>2</v>
      </c>
    </row>
    <row r="72" spans="1:12" ht="16.5" customHeight="1">
      <c r="B72" s="113" t="s">
        <v>19</v>
      </c>
      <c r="D72" s="6">
        <v>3</v>
      </c>
      <c r="E72" s="113" t="s">
        <v>37</v>
      </c>
      <c r="J72" s="15" t="s">
        <v>106</v>
      </c>
      <c r="K72" s="85">
        <v>3</v>
      </c>
    </row>
    <row r="73" spans="1:12" ht="16.5" customHeight="1">
      <c r="D73" s="4"/>
      <c r="J73" s="15" t="s">
        <v>107</v>
      </c>
      <c r="K73" s="85">
        <v>4</v>
      </c>
    </row>
    <row r="74" spans="1:12" ht="16.5" customHeight="1">
      <c r="B74" s="113" t="s">
        <v>23</v>
      </c>
      <c r="D74" s="5">
        <v>1.0000000000000001E-5</v>
      </c>
      <c r="E74" s="113" t="s">
        <v>90</v>
      </c>
      <c r="J74" s="15" t="s">
        <v>108</v>
      </c>
      <c r="K74" s="85">
        <v>5</v>
      </c>
    </row>
    <row r="75" spans="1:12" ht="16.5" customHeight="1">
      <c r="B75" s="113" t="s">
        <v>24</v>
      </c>
      <c r="D75" s="6">
        <v>1000</v>
      </c>
      <c r="E75" s="113" t="s">
        <v>24</v>
      </c>
      <c r="J75" s="15" t="s">
        <v>109</v>
      </c>
      <c r="K75" s="85">
        <v>6</v>
      </c>
    </row>
    <row r="76" spans="1:12" ht="16.5" customHeight="1">
      <c r="B76" s="113" t="s">
        <v>0</v>
      </c>
      <c r="D76" s="6">
        <v>1000000</v>
      </c>
      <c r="E76" s="113" t="s">
        <v>0</v>
      </c>
      <c r="J76" s="15" t="s">
        <v>110</v>
      </c>
      <c r="K76" s="85">
        <v>7</v>
      </c>
    </row>
    <row r="77" spans="1:12" ht="16.5" customHeight="1">
      <c r="B77" s="113" t="s">
        <v>38</v>
      </c>
      <c r="D77" s="6">
        <v>1000000000</v>
      </c>
      <c r="E77" s="113" t="s">
        <v>38</v>
      </c>
      <c r="J77" s="15" t="s">
        <v>111</v>
      </c>
      <c r="K77" s="85">
        <v>8</v>
      </c>
    </row>
    <row r="78" spans="1:12" ht="16.5" customHeight="1">
      <c r="B78" s="113" t="s">
        <v>101</v>
      </c>
      <c r="D78" s="5">
        <v>9.9999999999999995E-8</v>
      </c>
      <c r="E78" s="113" t="s">
        <v>25</v>
      </c>
      <c r="J78" s="15" t="s">
        <v>112</v>
      </c>
      <c r="K78" s="85">
        <v>9</v>
      </c>
    </row>
    <row r="79" spans="1:12" ht="16.5" customHeight="1">
      <c r="J79" s="15" t="s">
        <v>113</v>
      </c>
      <c r="K79" s="85">
        <v>10</v>
      </c>
    </row>
    <row r="80" spans="1:12" ht="16.5" customHeight="1">
      <c r="J80" s="15" t="s">
        <v>114</v>
      </c>
      <c r="K80" s="85">
        <v>11</v>
      </c>
    </row>
    <row r="81" spans="2:12" ht="16.5" customHeight="1">
      <c r="J81" s="15" t="s">
        <v>115</v>
      </c>
      <c r="K81" s="85">
        <v>12</v>
      </c>
    </row>
    <row r="82" spans="2:12" ht="24" customHeight="1">
      <c r="B82" s="2" t="s">
        <v>11</v>
      </c>
      <c r="D82" s="4"/>
    </row>
    <row r="83" spans="2:12" ht="16.5" customHeight="1">
      <c r="B83" s="113" t="s">
        <v>39</v>
      </c>
      <c r="C83" s="24"/>
      <c r="D83" s="26" t="s">
        <v>1</v>
      </c>
      <c r="E83" s="113" t="s">
        <v>49</v>
      </c>
      <c r="H83" s="143"/>
      <c r="J83" s="11" t="s">
        <v>485</v>
      </c>
      <c r="K83" s="11" t="s">
        <v>116</v>
      </c>
      <c r="L83" s="199"/>
    </row>
    <row r="84" spans="2:12" ht="16.5" customHeight="1">
      <c r="B84" s="113" t="s">
        <v>40</v>
      </c>
      <c r="C84" s="24"/>
      <c r="D84" s="26" t="s">
        <v>12</v>
      </c>
      <c r="E84" s="113" t="s">
        <v>50</v>
      </c>
      <c r="J84" s="655" t="s">
        <v>486</v>
      </c>
      <c r="K84" s="656">
        <v>1</v>
      </c>
      <c r="L84" s="199"/>
    </row>
    <row r="85" spans="2:12" ht="16.5" customHeight="1">
      <c r="B85" s="113" t="s">
        <v>41</v>
      </c>
      <c r="C85" s="25"/>
      <c r="D85" s="27" t="s">
        <v>13</v>
      </c>
      <c r="E85" s="113" t="s">
        <v>45</v>
      </c>
      <c r="J85" s="655" t="s">
        <v>487</v>
      </c>
      <c r="K85" s="656">
        <v>2</v>
      </c>
      <c r="L85" s="199"/>
    </row>
    <row r="86" spans="2:12" ht="16.5" customHeight="1">
      <c r="B86" s="113" t="s">
        <v>42</v>
      </c>
      <c r="C86" s="25"/>
      <c r="D86" s="27" t="s">
        <v>16</v>
      </c>
      <c r="E86" s="113" t="s">
        <v>46</v>
      </c>
    </row>
    <row r="87" spans="2:12" ht="16.5" customHeight="1">
      <c r="B87" s="113" t="s">
        <v>43</v>
      </c>
      <c r="C87" s="25"/>
      <c r="D87" s="28" t="s">
        <v>15</v>
      </c>
      <c r="E87" s="113" t="s">
        <v>47</v>
      </c>
      <c r="J87" s="654" t="s">
        <v>789</v>
      </c>
      <c r="L87" s="3" t="s">
        <v>2</v>
      </c>
    </row>
    <row r="88" spans="2:12" ht="16.5" customHeight="1">
      <c r="B88" s="113" t="s">
        <v>44</v>
      </c>
      <c r="C88" s="25"/>
      <c r="D88" s="28" t="s">
        <v>14</v>
      </c>
      <c r="E88" s="113" t="s">
        <v>48</v>
      </c>
      <c r="J88" s="268" t="s">
        <v>487</v>
      </c>
      <c r="K88" s="317">
        <f>VLOOKUP(J88,Formate!$J$84:$K$85,2,FALSE)</f>
        <v>2</v>
      </c>
      <c r="L88" s="199" t="s">
        <v>790</v>
      </c>
    </row>
    <row r="89" spans="2:12" ht="16.5" customHeight="1">
      <c r="C89" s="25"/>
      <c r="J89" s="654" t="s">
        <v>791</v>
      </c>
      <c r="K89" s="199"/>
      <c r="L89" s="199"/>
    </row>
    <row r="90" spans="2:12" ht="16.5" customHeight="1">
      <c r="D90" s="33">
        <v>1</v>
      </c>
      <c r="J90" s="113" t="str">
        <f>CHOOSE(language,"Deutsche Beschreibung","English Description")</f>
        <v>English Description</v>
      </c>
    </row>
    <row r="91" spans="2:12" ht="16.5" customHeight="1">
      <c r="B91" s="113" t="s">
        <v>192</v>
      </c>
      <c r="D91" s="32" t="str">
        <f>IF(D90=1,Pf_unt_ja,Pf_unt_nein)</f>
        <v>▼</v>
      </c>
      <c r="E91" s="113" t="s">
        <v>89</v>
      </c>
      <c r="L91" s="3"/>
    </row>
    <row r="92" spans="2:12" ht="16.5" customHeight="1">
      <c r="B92" s="113" t="s">
        <v>193</v>
      </c>
      <c r="L92" s="199"/>
    </row>
    <row r="93" spans="2:12" ht="16.5" customHeight="1"/>
    <row r="94" spans="2:12" ht="15.75" customHeight="1"/>
    <row r="95" spans="2:12" ht="15.75" customHeight="1"/>
    <row r="96" spans="2:12"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sheetData>
  <conditionalFormatting sqref="D23">
    <cfRule type="cellIs" dxfId="14" priority="18" operator="notEqual">
      <formula>0</formula>
    </cfRule>
  </conditionalFormatting>
  <conditionalFormatting sqref="D14">
    <cfRule type="cellIs" dxfId="13" priority="17" stopIfTrue="1" operator="equal">
      <formula>1</formula>
    </cfRule>
  </conditionalFormatting>
  <conditionalFormatting sqref="D15">
    <cfRule type="cellIs" dxfId="12" priority="16" stopIfTrue="1" operator="equal">
      <formula>1</formula>
    </cfRule>
  </conditionalFormatting>
  <conditionalFormatting sqref="D16">
    <cfRule type="cellIs" dxfId="11" priority="15" stopIfTrue="1" operator="equal">
      <formula>1</formula>
    </cfRule>
  </conditionalFormatting>
  <conditionalFormatting sqref="D17 D19">
    <cfRule type="cellIs" dxfId="10" priority="14" stopIfTrue="1" operator="equal">
      <formula>1</formula>
    </cfRule>
  </conditionalFormatting>
  <conditionalFormatting sqref="D24">
    <cfRule type="cellIs" dxfId="9" priority="13" operator="notEqual">
      <formula>0</formula>
    </cfRule>
  </conditionalFormatting>
  <conditionalFormatting sqref="D91">
    <cfRule type="cellIs" dxfId="8" priority="12" stopIfTrue="1" operator="equal">
      <formula>Pf_unt_ja</formula>
    </cfRule>
  </conditionalFormatting>
  <conditionalFormatting sqref="D29">
    <cfRule type="cellIs" dxfId="7" priority="11" stopIfTrue="1" operator="equal">
      <formula>1</formula>
    </cfRule>
  </conditionalFormatting>
  <conditionalFormatting sqref="D30">
    <cfRule type="cellIs" dxfId="6" priority="10" stopIfTrue="1" operator="equal">
      <formula>1</formula>
    </cfRule>
  </conditionalFormatting>
  <conditionalFormatting sqref="D36">
    <cfRule type="expression" dxfId="5" priority="9" stopIfTrue="1">
      <formula>D36=1</formula>
    </cfRule>
  </conditionalFormatting>
  <conditionalFormatting sqref="D44">
    <cfRule type="expression" dxfId="4" priority="7" stopIfTrue="1">
      <formula>F$6=1</formula>
    </cfRule>
    <cfRule type="expression" dxfId="3" priority="8" stopIfTrue="1">
      <formula>F$7=1</formula>
    </cfRule>
  </conditionalFormatting>
  <conditionalFormatting sqref="D26">
    <cfRule type="cellIs" dxfId="2" priority="6" operator="notEqual">
      <formula>0</formula>
    </cfRule>
  </conditionalFormatting>
  <conditionalFormatting sqref="D27">
    <cfRule type="cellIs" dxfId="1" priority="5" operator="notEqual">
      <formula>0</formula>
    </cfRule>
  </conditionalFormatting>
  <conditionalFormatting sqref="D18">
    <cfRule type="cellIs" dxfId="0" priority="1" stopIfTrue="1" operator="notEqual">
      <formula>1</formula>
    </cfRule>
  </conditionalFormatting>
  <dataValidations count="4">
    <dataValidation type="list" allowBlank="1" showInputMessage="1" showErrorMessage="1" sqref="D33:D34" xr:uid="{00000000-0002-0000-1400-000000000000}">
      <formula1>"1,0"</formula1>
    </dataValidation>
    <dataValidation type="decimal" operator="greaterThanOrEqual" allowBlank="1" showInputMessage="1" showErrorMessage="1" errorTitle="Eingabehinweis" error="Positive Werte eingeben !" sqref="F6" xr:uid="{40509C90-DC5A-42F6-8E04-DB34D1B68427}">
      <formula1>0</formula1>
    </dataValidation>
    <dataValidation type="decimal" operator="lessThanOrEqual" allowBlank="1" showInputMessage="1" showErrorMessage="1" errorTitle="Achtung" error="Negative Werte eingeben !" sqref="F7" xr:uid="{609A6DC4-61C2-493F-BD7A-63425132EA48}">
      <formula1>0</formula1>
    </dataValidation>
    <dataValidation type="list" showInputMessage="1" showErrorMessage="1" promptTitle="Sprachwahl / Language Selection" sqref="J88" xr:uid="{00000000-0002-0000-0A00-000014000000}">
      <formula1>$J$84:$J$85</formula1>
    </dataValidation>
  </dataValidations>
  <printOptions horizontalCentered="1"/>
  <pageMargins left="0.70866141732283472" right="0.70866141732283472" top="0.98425196850393704" bottom="0.78740157480314965" header="0.31496062992125984" footer="0.31496062992125984"/>
  <pageSetup paperSize="9" scale="47" fitToHeight="3" orientation="landscape" r:id="rId1"/>
  <headerFooter>
    <oddHeader>&amp;R&amp;G</oddHeader>
    <oddFooter>&amp;LBeispiel von &amp;"Arial,Fett"www.financial-modelling-videos.de&amp;C&amp;A&amp;RSeite &amp;P von &amp;N</oddFooter>
  </headerFooter>
  <rowBreaks count="1" manualBreakCount="1">
    <brk id="49" max="11"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Index">
    <tabColor theme="0" tint="-4.9989318521683403E-2"/>
    <pageSetUpPr fitToPage="1"/>
  </sheetPr>
  <dimension ref="A1:AN108"/>
  <sheetViews>
    <sheetView showRowColHeaders="0" zoomScaleNormal="100" zoomScaleSheetLayoutView="115" workbookViewId="0">
      <selection activeCell="F26" sqref="F26"/>
    </sheetView>
  </sheetViews>
  <sheetFormatPr baseColWidth="10" defaultRowHeight="12.75"/>
  <cols>
    <col min="1" max="1" width="5" style="40" customWidth="1"/>
    <col min="2" max="2" width="0.7109375" style="40" customWidth="1"/>
    <col min="3" max="3" width="3.5703125" style="40" customWidth="1"/>
    <col min="4" max="5" width="11.42578125" style="40"/>
    <col min="6" max="6" width="16.42578125" style="40" customWidth="1"/>
    <col min="7" max="7" width="2" style="40" customWidth="1"/>
    <col min="8" max="8" width="20.7109375" style="40" customWidth="1"/>
    <col min="9" max="9" width="20.28515625" style="40" customWidth="1"/>
    <col min="10" max="11" width="11.42578125" style="40"/>
    <col min="12" max="12" width="9" style="40" customWidth="1"/>
    <col min="13" max="13" width="11.42578125" style="40"/>
    <col min="14" max="14" width="3.5703125" style="40" customWidth="1"/>
    <col min="15" max="15" width="0.7109375" style="40" customWidth="1"/>
    <col min="16" max="28" width="9.28515625" style="40" customWidth="1"/>
    <col min="29" max="16384" width="11.42578125" style="40"/>
  </cols>
  <sheetData>
    <row r="1" spans="1:40">
      <c r="A1" s="50"/>
      <c r="B1" s="51"/>
      <c r="C1" s="51"/>
      <c r="D1" s="51"/>
      <c r="E1" s="51"/>
      <c r="F1" s="51"/>
      <c r="G1" s="51"/>
      <c r="H1" s="51"/>
      <c r="I1" s="51"/>
      <c r="J1" s="51"/>
      <c r="K1" s="51"/>
      <c r="L1" s="51"/>
      <c r="M1" s="51"/>
      <c r="N1" s="51"/>
      <c r="O1" s="51"/>
      <c r="P1" s="51"/>
      <c r="Q1" s="50"/>
      <c r="R1" s="50"/>
      <c r="S1" s="50"/>
      <c r="T1" s="50"/>
      <c r="U1" s="50"/>
      <c r="V1" s="50"/>
      <c r="W1" s="50"/>
      <c r="X1" s="50"/>
      <c r="Y1" s="50"/>
      <c r="Z1" s="50"/>
      <c r="AA1" s="50"/>
      <c r="AB1" s="50"/>
      <c r="AC1" s="50"/>
      <c r="AD1" s="50"/>
      <c r="AE1" s="50"/>
      <c r="AF1" s="50"/>
      <c r="AG1" s="50"/>
      <c r="AH1" s="50"/>
      <c r="AI1" s="50"/>
      <c r="AJ1" s="50"/>
      <c r="AK1" s="50"/>
      <c r="AL1" s="50"/>
      <c r="AM1" s="50"/>
      <c r="AN1" s="50"/>
    </row>
    <row r="2" spans="1:40" ht="3.75" customHeight="1">
      <c r="A2" s="50"/>
      <c r="B2" s="52"/>
      <c r="C2" s="52"/>
      <c r="D2" s="52"/>
      <c r="E2" s="52"/>
      <c r="F2" s="52"/>
      <c r="G2" s="52"/>
      <c r="H2" s="52"/>
      <c r="I2" s="52"/>
      <c r="J2" s="52"/>
      <c r="K2" s="52"/>
      <c r="L2" s="52"/>
      <c r="M2" s="52"/>
      <c r="N2" s="52"/>
      <c r="O2" s="52"/>
      <c r="P2" s="51"/>
      <c r="Q2" s="50"/>
      <c r="R2" s="50"/>
      <c r="S2" s="50"/>
      <c r="T2" s="50"/>
      <c r="U2" s="50"/>
      <c r="V2" s="50"/>
      <c r="W2" s="50"/>
      <c r="X2" s="50"/>
      <c r="Y2" s="50"/>
      <c r="Z2" s="50"/>
      <c r="AA2" s="50"/>
      <c r="AB2" s="50"/>
      <c r="AC2" s="50"/>
      <c r="AD2" s="50"/>
      <c r="AE2" s="50"/>
      <c r="AF2" s="50"/>
      <c r="AG2" s="50"/>
      <c r="AH2" s="50"/>
      <c r="AI2" s="50"/>
      <c r="AJ2" s="50"/>
      <c r="AK2" s="50"/>
      <c r="AL2" s="50"/>
      <c r="AM2" s="50"/>
      <c r="AN2" s="50"/>
    </row>
    <row r="3" spans="1:40" ht="13.5" thickBot="1">
      <c r="A3" s="51"/>
      <c r="B3" s="52"/>
      <c r="C3" s="53"/>
      <c r="D3" s="54"/>
      <c r="E3" s="54"/>
      <c r="F3" s="54"/>
      <c r="G3" s="54"/>
      <c r="H3" s="54"/>
      <c r="I3" s="54"/>
      <c r="J3" s="54"/>
      <c r="K3" s="54"/>
      <c r="L3" s="54"/>
      <c r="M3" s="54"/>
      <c r="N3" s="55"/>
      <c r="O3" s="52"/>
      <c r="P3" s="51"/>
      <c r="Q3" s="51"/>
      <c r="R3" s="51"/>
      <c r="S3" s="51"/>
      <c r="T3" s="51"/>
      <c r="U3" s="51"/>
      <c r="V3" s="51"/>
      <c r="W3" s="51"/>
      <c r="X3" s="51"/>
      <c r="Y3" s="51"/>
      <c r="Z3" s="51"/>
      <c r="AA3" s="51"/>
      <c r="AB3" s="51"/>
      <c r="AC3" s="51"/>
      <c r="AD3" s="51"/>
      <c r="AE3" s="51"/>
      <c r="AF3" s="51"/>
      <c r="AG3" s="51"/>
      <c r="AH3" s="51"/>
      <c r="AI3" s="51"/>
      <c r="AJ3" s="51"/>
      <c r="AK3" s="51"/>
      <c r="AL3" s="51"/>
      <c r="AM3" s="51"/>
      <c r="AN3" s="51"/>
    </row>
    <row r="4" spans="1:40" ht="16.5" customHeight="1">
      <c r="A4" s="51"/>
      <c r="B4" s="52"/>
      <c r="C4" s="56"/>
      <c r="D4" s="206"/>
      <c r="E4" s="207"/>
      <c r="F4" s="207"/>
      <c r="G4" s="207"/>
      <c r="H4" s="207"/>
      <c r="I4" s="207"/>
      <c r="J4" s="207"/>
      <c r="K4" s="207"/>
      <c r="L4" s="207"/>
      <c r="M4" s="208"/>
      <c r="N4" s="57"/>
      <c r="O4" s="52"/>
      <c r="P4" s="51"/>
      <c r="Q4" s="51"/>
      <c r="R4" s="51"/>
      <c r="S4" s="51"/>
      <c r="T4" s="51"/>
      <c r="U4" s="51"/>
      <c r="V4" s="51"/>
      <c r="W4" s="51"/>
      <c r="X4" s="51"/>
      <c r="Y4" s="51"/>
      <c r="Z4" s="51"/>
      <c r="AA4" s="51"/>
      <c r="AB4" s="51"/>
      <c r="AC4" s="51"/>
      <c r="AD4" s="51"/>
      <c r="AE4" s="51"/>
      <c r="AF4" s="51"/>
      <c r="AG4" s="51"/>
      <c r="AH4" s="51"/>
      <c r="AI4" s="51"/>
      <c r="AJ4" s="51"/>
      <c r="AK4" s="51"/>
      <c r="AL4" s="51"/>
      <c r="AM4" s="51"/>
      <c r="AN4" s="51"/>
    </row>
    <row r="5" spans="1:40" ht="21.75" customHeight="1">
      <c r="A5" s="51"/>
      <c r="B5" s="58"/>
      <c r="C5" s="56"/>
      <c r="D5" s="209"/>
      <c r="E5" s="59"/>
      <c r="F5" s="59"/>
      <c r="G5" s="59"/>
      <c r="H5" s="59"/>
      <c r="I5" s="59"/>
      <c r="J5" s="62"/>
      <c r="K5" s="62"/>
      <c r="L5" s="62"/>
      <c r="M5" s="210"/>
      <c r="N5" s="57"/>
      <c r="O5" s="58"/>
      <c r="P5" s="51"/>
      <c r="Q5" s="51"/>
      <c r="R5" s="51"/>
      <c r="S5" s="51"/>
      <c r="T5" s="51"/>
      <c r="U5" s="51"/>
      <c r="V5" s="51"/>
      <c r="W5" s="51"/>
      <c r="X5" s="51"/>
      <c r="Y5" s="51"/>
      <c r="Z5" s="51"/>
      <c r="AA5" s="51"/>
      <c r="AB5" s="51"/>
      <c r="AC5" s="51"/>
      <c r="AD5" s="51"/>
      <c r="AE5" s="51"/>
      <c r="AF5" s="51"/>
      <c r="AG5" s="51"/>
      <c r="AH5" s="51"/>
      <c r="AI5" s="51"/>
      <c r="AJ5" s="51"/>
      <c r="AK5" s="51"/>
      <c r="AL5" s="51"/>
      <c r="AM5" s="51"/>
      <c r="AN5" s="51"/>
    </row>
    <row r="6" spans="1:40" ht="21.75" customHeight="1">
      <c r="A6" s="51"/>
      <c r="B6" s="58"/>
      <c r="C6" s="56"/>
      <c r="D6" s="209"/>
      <c r="E6" s="59"/>
      <c r="F6" s="59"/>
      <c r="G6" s="59"/>
      <c r="H6" s="59"/>
      <c r="I6" s="59"/>
      <c r="J6" s="230"/>
      <c r="K6" s="132"/>
      <c r="L6" s="62"/>
      <c r="M6" s="210"/>
      <c r="N6" s="57"/>
      <c r="O6" s="58"/>
      <c r="P6" s="51"/>
      <c r="Q6" s="232" t="s">
        <v>464</v>
      </c>
      <c r="R6" s="51"/>
      <c r="S6" s="51"/>
      <c r="T6" s="51"/>
      <c r="U6" s="51"/>
      <c r="V6" s="51"/>
      <c r="W6" s="51"/>
      <c r="X6" s="51"/>
      <c r="Y6" s="51"/>
      <c r="Z6" s="51"/>
      <c r="AA6" s="51"/>
      <c r="AB6" s="51"/>
      <c r="AC6" s="51"/>
      <c r="AD6" s="51"/>
      <c r="AE6" s="51"/>
      <c r="AF6" s="51"/>
      <c r="AG6" s="51"/>
      <c r="AH6" s="51"/>
      <c r="AI6" s="51"/>
      <c r="AJ6" s="51"/>
      <c r="AK6" s="51"/>
      <c r="AL6" s="51"/>
      <c r="AM6" s="51"/>
      <c r="AN6" s="51"/>
    </row>
    <row r="7" spans="1:40" ht="21.75" customHeight="1">
      <c r="A7" s="51"/>
      <c r="B7" s="52"/>
      <c r="C7" s="56"/>
      <c r="D7" s="209"/>
      <c r="E7" s="59"/>
      <c r="F7" s="60"/>
      <c r="G7" s="59"/>
      <c r="H7" s="59"/>
      <c r="I7" s="59"/>
      <c r="J7" s="230" t="s">
        <v>708</v>
      </c>
      <c r="K7" s="132"/>
      <c r="L7" s="62"/>
      <c r="M7" s="210"/>
      <c r="N7" s="57"/>
      <c r="O7" s="52"/>
      <c r="P7" s="51"/>
      <c r="Q7" s="231" t="s">
        <v>465</v>
      </c>
      <c r="R7" s="51"/>
      <c r="S7" s="51"/>
      <c r="T7" s="51"/>
      <c r="U7" s="51"/>
      <c r="V7" s="51"/>
      <c r="W7" s="51"/>
      <c r="X7" s="51"/>
      <c r="Y7" s="51"/>
      <c r="Z7" s="51"/>
      <c r="AA7" s="51"/>
      <c r="AB7" s="51"/>
      <c r="AC7" s="51"/>
      <c r="AD7" s="51"/>
      <c r="AE7" s="51"/>
      <c r="AF7" s="51"/>
      <c r="AG7" s="51"/>
      <c r="AH7" s="51"/>
      <c r="AI7" s="51"/>
      <c r="AJ7" s="51"/>
      <c r="AK7" s="51"/>
      <c r="AL7" s="51"/>
      <c r="AM7" s="51"/>
      <c r="AN7" s="51"/>
    </row>
    <row r="8" spans="1:40" ht="18" customHeight="1">
      <c r="A8" s="51"/>
      <c r="B8" s="52"/>
      <c r="C8" s="56"/>
      <c r="D8" s="209"/>
      <c r="E8" s="59"/>
      <c r="F8" s="59"/>
      <c r="G8" s="59"/>
      <c r="H8" s="59"/>
      <c r="I8" s="59"/>
      <c r="J8" s="230"/>
      <c r="K8" s="62"/>
      <c r="L8" s="62"/>
      <c r="M8" s="210"/>
      <c r="N8" s="57"/>
      <c r="O8" s="52"/>
      <c r="P8" s="51"/>
      <c r="Q8" s="231" t="s">
        <v>466</v>
      </c>
      <c r="R8" s="51"/>
      <c r="S8" s="51"/>
      <c r="T8" s="51"/>
      <c r="U8" s="51"/>
      <c r="V8" s="51"/>
      <c r="W8" s="51"/>
      <c r="X8" s="51"/>
      <c r="Y8" s="51"/>
      <c r="Z8" s="51"/>
      <c r="AA8" s="51"/>
      <c r="AB8" s="51"/>
      <c r="AC8" s="51"/>
      <c r="AD8" s="51"/>
      <c r="AE8" s="51"/>
      <c r="AF8" s="51"/>
      <c r="AG8" s="51"/>
      <c r="AH8" s="51"/>
      <c r="AI8" s="51"/>
      <c r="AJ8" s="51"/>
      <c r="AK8" s="51"/>
      <c r="AL8" s="51"/>
      <c r="AM8" s="51"/>
      <c r="AN8" s="51"/>
    </row>
    <row r="9" spans="1:40" ht="16.5" customHeight="1" thickBot="1">
      <c r="A9" s="51"/>
      <c r="B9" s="52"/>
      <c r="C9" s="56"/>
      <c r="D9" s="211"/>
      <c r="E9" s="212"/>
      <c r="F9" s="212"/>
      <c r="G9" s="212"/>
      <c r="H9" s="212"/>
      <c r="I9" s="212"/>
      <c r="J9" s="212"/>
      <c r="K9" s="212"/>
      <c r="L9" s="212"/>
      <c r="M9" s="213"/>
      <c r="N9" s="57"/>
      <c r="O9" s="52"/>
      <c r="P9" s="51"/>
      <c r="Q9" s="51"/>
      <c r="R9" s="51"/>
      <c r="S9" s="51"/>
      <c r="T9" s="51"/>
      <c r="U9" s="51"/>
      <c r="V9" s="51"/>
      <c r="W9" s="51"/>
      <c r="X9" s="51"/>
      <c r="Y9" s="51"/>
      <c r="Z9" s="51"/>
      <c r="AA9" s="51"/>
      <c r="AB9" s="51"/>
      <c r="AC9" s="51"/>
      <c r="AD9" s="51"/>
      <c r="AE9" s="51"/>
      <c r="AF9" s="51"/>
      <c r="AG9" s="51"/>
      <c r="AH9" s="51"/>
      <c r="AI9" s="51"/>
      <c r="AJ9" s="51"/>
      <c r="AK9" s="51"/>
      <c r="AL9" s="51"/>
      <c r="AM9" s="51"/>
      <c r="AN9" s="51"/>
    </row>
    <row r="10" spans="1:40">
      <c r="A10" s="51"/>
      <c r="B10" s="52"/>
      <c r="C10" s="56"/>
      <c r="D10" s="206"/>
      <c r="E10" s="207"/>
      <c r="F10" s="207"/>
      <c r="G10" s="207"/>
      <c r="H10" s="207"/>
      <c r="I10" s="207"/>
      <c r="J10" s="207"/>
      <c r="K10" s="207"/>
      <c r="L10" s="207"/>
      <c r="M10" s="208"/>
      <c r="N10" s="57"/>
      <c r="O10" s="52"/>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row>
    <row r="11" spans="1:40">
      <c r="A11" s="51"/>
      <c r="B11" s="52"/>
      <c r="C11" s="56"/>
      <c r="D11" s="209"/>
      <c r="E11" s="61"/>
      <c r="F11" s="61"/>
      <c r="G11" s="62"/>
      <c r="H11" s="63"/>
      <c r="I11" s="63"/>
      <c r="J11" s="64"/>
      <c r="K11" s="65"/>
      <c r="L11" s="65"/>
      <c r="M11" s="210"/>
      <c r="N11" s="57"/>
      <c r="O11" s="52"/>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row>
    <row r="12" spans="1:40" ht="23.25">
      <c r="A12" s="51"/>
      <c r="B12" s="52"/>
      <c r="C12" s="56"/>
      <c r="D12" s="209"/>
      <c r="E12" s="61"/>
      <c r="F12" s="202" t="s">
        <v>436</v>
      </c>
      <c r="G12" s="203"/>
      <c r="H12" s="204"/>
      <c r="I12" s="63"/>
      <c r="J12" s="64"/>
      <c r="K12" s="65"/>
      <c r="L12" s="65"/>
      <c r="M12" s="210"/>
      <c r="N12" s="57"/>
      <c r="O12" s="52"/>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row>
    <row r="13" spans="1:40">
      <c r="A13" s="51"/>
      <c r="B13" s="52"/>
      <c r="C13" s="56"/>
      <c r="D13" s="209"/>
      <c r="E13" s="61"/>
      <c r="F13" s="61"/>
      <c r="G13" s="62"/>
      <c r="H13" s="63"/>
      <c r="I13" s="63"/>
      <c r="J13" s="64"/>
      <c r="K13" s="65"/>
      <c r="L13" s="65"/>
      <c r="M13" s="210"/>
      <c r="N13" s="57"/>
      <c r="O13" s="52"/>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row>
    <row r="14" spans="1:40" ht="16.5" customHeight="1">
      <c r="A14" s="51"/>
      <c r="B14" s="52"/>
      <c r="C14" s="56"/>
      <c r="D14" s="209"/>
      <c r="E14" s="61"/>
      <c r="F14" s="61"/>
      <c r="G14" s="62"/>
      <c r="H14" s="63"/>
      <c r="I14" s="63"/>
      <c r="J14" s="64"/>
      <c r="K14" s="65"/>
      <c r="L14" s="65"/>
      <c r="M14" s="210"/>
      <c r="N14" s="57"/>
      <c r="O14" s="52"/>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row>
    <row r="15" spans="1:40" ht="16.5" customHeight="1">
      <c r="A15" s="51"/>
      <c r="B15" s="52"/>
      <c r="C15" s="56"/>
      <c r="D15" s="209"/>
      <c r="E15" s="66"/>
      <c r="F15" s="67" t="s">
        <v>22</v>
      </c>
      <c r="G15" s="66"/>
      <c r="H15" s="68" t="str">
        <f>Name_Unternehmen</f>
        <v>X-Pert GmbH</v>
      </c>
      <c r="I15" s="66"/>
      <c r="J15" s="66"/>
      <c r="K15" s="66"/>
      <c r="L15" s="65"/>
      <c r="M15" s="210"/>
      <c r="N15" s="57"/>
      <c r="O15" s="52"/>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row>
    <row r="16" spans="1:40" ht="16.5" customHeight="1">
      <c r="A16" s="51"/>
      <c r="B16" s="52"/>
      <c r="C16" s="56"/>
      <c r="D16" s="209"/>
      <c r="E16" s="66"/>
      <c r="F16" s="67" t="s">
        <v>531</v>
      </c>
      <c r="G16" s="66"/>
      <c r="H16" s="68" t="str">
        <f>Name_Modell</f>
        <v>Fiktive 5 Jahres-Finanzplanung</v>
      </c>
      <c r="I16" s="66"/>
      <c r="J16" s="66"/>
      <c r="K16" s="66"/>
      <c r="L16" s="65"/>
      <c r="M16" s="210"/>
      <c r="N16" s="57"/>
      <c r="O16" s="52"/>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row>
    <row r="17" spans="1:40" ht="16.5" customHeight="1">
      <c r="A17" s="51"/>
      <c r="B17" s="52"/>
      <c r="C17" s="56"/>
      <c r="D17" s="209"/>
      <c r="E17" s="66"/>
      <c r="F17" s="67" t="s">
        <v>530</v>
      </c>
      <c r="G17" s="66"/>
      <c r="H17" s="68" t="str">
        <f>Name_Autor</f>
        <v>Adam Riese</v>
      </c>
      <c r="I17" s="66"/>
      <c r="J17" s="66"/>
      <c r="K17" s="66"/>
      <c r="L17" s="65"/>
      <c r="M17" s="210"/>
      <c r="N17" s="57"/>
      <c r="O17" s="52"/>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row>
    <row r="18" spans="1:40" s="199" customFormat="1" ht="16.5" customHeight="1">
      <c r="A18" s="51"/>
      <c r="B18" s="52"/>
      <c r="C18" s="205"/>
      <c r="D18" s="209"/>
      <c r="E18" s="66"/>
      <c r="F18" s="69"/>
      <c r="G18" s="66"/>
      <c r="H18" s="68"/>
      <c r="I18" s="66"/>
      <c r="J18" s="66"/>
      <c r="K18" s="66"/>
      <c r="L18" s="65"/>
      <c r="M18" s="210"/>
      <c r="N18" s="57"/>
      <c r="O18" s="52"/>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row>
    <row r="19" spans="1:40" ht="16.5" customHeight="1">
      <c r="A19" s="51"/>
      <c r="B19" s="52"/>
      <c r="C19" s="56"/>
      <c r="D19" s="209"/>
      <c r="E19" s="66"/>
      <c r="F19" s="67" t="s">
        <v>68</v>
      </c>
      <c r="G19" s="66"/>
      <c r="H19" s="68" t="str">
        <f ca="1">Name_Datei</f>
        <v>Finanzplanung_final_ohne_Formeln.xlsx</v>
      </c>
      <c r="I19" s="73"/>
      <c r="J19" s="66"/>
      <c r="K19" s="66"/>
      <c r="L19" s="71"/>
      <c r="M19" s="210"/>
      <c r="N19" s="57"/>
      <c r="O19" s="52"/>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row>
    <row r="20" spans="1:40" ht="16.5" customHeight="1">
      <c r="A20" s="51"/>
      <c r="B20" s="52"/>
      <c r="C20" s="56"/>
      <c r="D20" s="209"/>
      <c r="E20" s="66"/>
      <c r="F20" s="67" t="s">
        <v>56</v>
      </c>
      <c r="G20" s="66"/>
      <c r="H20" s="72">
        <f>Annahmen!F12</f>
        <v>44336</v>
      </c>
      <c r="I20" s="73"/>
      <c r="J20" s="66"/>
      <c r="K20" s="66"/>
      <c r="L20" s="59"/>
      <c r="M20" s="210"/>
      <c r="N20" s="57"/>
      <c r="O20" s="52"/>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row>
    <row r="21" spans="1:40" ht="16.5" customHeight="1">
      <c r="A21" s="51"/>
      <c r="B21" s="52"/>
      <c r="C21" s="56"/>
      <c r="D21" s="209"/>
      <c r="E21" s="66"/>
      <c r="F21" s="67"/>
      <c r="G21" s="66"/>
      <c r="H21" s="73"/>
      <c r="I21" s="70"/>
      <c r="J21" s="66"/>
      <c r="K21" s="66"/>
      <c r="L21" s="59"/>
      <c r="M21" s="210"/>
      <c r="N21" s="57"/>
      <c r="O21" s="52"/>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row>
    <row r="22" spans="1:40" ht="16.5" customHeight="1">
      <c r="A22" s="51"/>
      <c r="B22" s="52"/>
      <c r="C22" s="56"/>
      <c r="D22" s="209"/>
      <c r="E22" s="66"/>
      <c r="F22" s="69"/>
      <c r="G22" s="66"/>
      <c r="H22" s="66"/>
      <c r="I22" s="66"/>
      <c r="J22" s="66"/>
      <c r="K22" s="66"/>
      <c r="L22" s="59"/>
      <c r="M22" s="210"/>
      <c r="N22" s="57"/>
      <c r="O22" s="52"/>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row>
    <row r="23" spans="1:40" ht="16.5" customHeight="1">
      <c r="A23" s="51"/>
      <c r="B23" s="52"/>
      <c r="C23" s="56"/>
      <c r="D23" s="209"/>
      <c r="E23" s="66"/>
      <c r="F23" s="74" t="s">
        <v>94</v>
      </c>
      <c r="G23" s="68"/>
      <c r="H23" s="68" t="s">
        <v>95</v>
      </c>
      <c r="I23" s="68"/>
      <c r="J23" s="68" t="s">
        <v>96</v>
      </c>
      <c r="K23" s="68"/>
      <c r="L23" s="59"/>
      <c r="M23" s="210"/>
      <c r="N23" s="57"/>
      <c r="O23" s="52"/>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row>
    <row r="24" spans="1:40" ht="18.75" customHeight="1">
      <c r="A24" s="51"/>
      <c r="B24" s="52"/>
      <c r="C24" s="56"/>
      <c r="D24" s="209"/>
      <c r="E24" s="283"/>
      <c r="F24" s="283">
        <v>1</v>
      </c>
      <c r="G24" s="284"/>
      <c r="H24" s="193" t="s">
        <v>97</v>
      </c>
      <c r="I24" s="284"/>
      <c r="J24" s="285" t="s">
        <v>159</v>
      </c>
      <c r="K24" s="132"/>
      <c r="L24" s="287"/>
      <c r="M24" s="286"/>
      <c r="N24" s="57"/>
      <c r="O24" s="52"/>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row>
    <row r="25" spans="1:40" ht="18.75" customHeight="1">
      <c r="A25" s="51"/>
      <c r="B25" s="52"/>
      <c r="C25" s="56"/>
      <c r="D25" s="214"/>
      <c r="E25" s="193"/>
      <c r="F25" s="283">
        <f>F24+1</f>
        <v>2</v>
      </c>
      <c r="G25" s="284"/>
      <c r="H25" s="193" t="s">
        <v>533</v>
      </c>
      <c r="I25" s="284"/>
      <c r="J25" s="285" t="s">
        <v>769</v>
      </c>
      <c r="K25" s="132"/>
      <c r="L25" s="287"/>
      <c r="M25" s="286"/>
      <c r="N25" s="57"/>
      <c r="O25" s="52"/>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row>
    <row r="26" spans="1:40" ht="18.75" customHeight="1">
      <c r="A26" s="51"/>
      <c r="B26" s="52"/>
      <c r="C26" s="56"/>
      <c r="D26" s="214"/>
      <c r="E26" s="193"/>
      <c r="F26" s="283">
        <f t="shared" ref="F26:F43" si="0">F25+1</f>
        <v>3</v>
      </c>
      <c r="G26" s="284"/>
      <c r="H26" s="193" t="s">
        <v>855</v>
      </c>
      <c r="I26" s="284"/>
      <c r="J26" s="285" t="s">
        <v>854</v>
      </c>
      <c r="K26" s="132"/>
      <c r="L26" s="287"/>
      <c r="M26" s="286"/>
      <c r="N26" s="57"/>
      <c r="O26" s="52"/>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row>
    <row r="27" spans="1:40" ht="18.75" customHeight="1">
      <c r="A27" s="51"/>
      <c r="B27" s="52"/>
      <c r="C27" s="56"/>
      <c r="D27" s="209"/>
      <c r="E27" s="283"/>
      <c r="F27" s="283">
        <f t="shared" si="0"/>
        <v>4</v>
      </c>
      <c r="G27" s="190"/>
      <c r="H27" s="193" t="s">
        <v>534</v>
      </c>
      <c r="I27" s="190"/>
      <c r="J27" s="285" t="s">
        <v>165</v>
      </c>
      <c r="K27" s="132"/>
      <c r="L27" s="287"/>
      <c r="M27" s="286"/>
      <c r="N27" s="57"/>
      <c r="O27" s="52"/>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row>
    <row r="28" spans="1:40" ht="18.75" customHeight="1">
      <c r="A28" s="51"/>
      <c r="B28" s="52"/>
      <c r="C28" s="56"/>
      <c r="D28" s="214"/>
      <c r="E28" s="193"/>
      <c r="F28" s="283">
        <f t="shared" si="0"/>
        <v>5</v>
      </c>
      <c r="G28" s="190"/>
      <c r="H28" s="193" t="s">
        <v>739</v>
      </c>
      <c r="I28" s="190"/>
      <c r="J28" s="285" t="s">
        <v>770</v>
      </c>
      <c r="K28" s="132"/>
      <c r="L28" s="287"/>
      <c r="M28" s="286"/>
      <c r="N28" s="57"/>
      <c r="O28" s="52"/>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row>
    <row r="29" spans="1:40" s="199" customFormat="1" ht="18.75" customHeight="1">
      <c r="A29" s="51"/>
      <c r="B29" s="52"/>
      <c r="C29" s="205"/>
      <c r="D29" s="214"/>
      <c r="E29" s="193"/>
      <c r="F29" s="283">
        <f t="shared" si="0"/>
        <v>6</v>
      </c>
      <c r="G29" s="190"/>
      <c r="H29" s="193" t="s">
        <v>777</v>
      </c>
      <c r="I29" s="190"/>
      <c r="J29" s="285" t="s">
        <v>771</v>
      </c>
      <c r="K29" s="132"/>
      <c r="L29" s="287"/>
      <c r="M29" s="286"/>
      <c r="N29" s="57"/>
      <c r="O29" s="52"/>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row>
    <row r="30" spans="1:40" s="199" customFormat="1" ht="18.75" customHeight="1">
      <c r="A30" s="51"/>
      <c r="B30" s="52"/>
      <c r="C30" s="205"/>
      <c r="D30" s="214"/>
      <c r="E30" s="193"/>
      <c r="F30" s="283">
        <f t="shared" si="0"/>
        <v>7</v>
      </c>
      <c r="G30" s="190"/>
      <c r="H30" s="193" t="s">
        <v>778</v>
      </c>
      <c r="I30" s="190"/>
      <c r="J30" s="285" t="s">
        <v>772</v>
      </c>
      <c r="K30" s="132"/>
      <c r="L30" s="287"/>
      <c r="M30" s="286"/>
      <c r="N30" s="57"/>
      <c r="O30" s="52"/>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row>
    <row r="31" spans="1:40" s="199" customFormat="1" ht="18.75" customHeight="1">
      <c r="A31" s="51"/>
      <c r="B31" s="52"/>
      <c r="C31" s="205"/>
      <c r="D31" s="214"/>
      <c r="E31" s="193"/>
      <c r="F31" s="283">
        <f t="shared" si="0"/>
        <v>8</v>
      </c>
      <c r="G31" s="190"/>
      <c r="H31" s="193" t="s">
        <v>727</v>
      </c>
      <c r="I31" s="190"/>
      <c r="J31" s="285" t="s">
        <v>773</v>
      </c>
      <c r="K31" s="132"/>
      <c r="L31" s="287"/>
      <c r="M31" s="286"/>
      <c r="N31" s="57"/>
      <c r="O31" s="52"/>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row>
    <row r="32" spans="1:40" s="199" customFormat="1" ht="18.75" customHeight="1">
      <c r="A32" s="51"/>
      <c r="B32" s="52"/>
      <c r="C32" s="205"/>
      <c r="D32" s="214"/>
      <c r="E32" s="193"/>
      <c r="F32" s="283">
        <f t="shared" si="0"/>
        <v>9</v>
      </c>
      <c r="G32" s="190"/>
      <c r="H32" s="193" t="s">
        <v>779</v>
      </c>
      <c r="I32" s="190"/>
      <c r="J32" s="285" t="s">
        <v>774</v>
      </c>
      <c r="K32" s="132"/>
      <c r="L32" s="287"/>
      <c r="M32" s="286"/>
      <c r="N32" s="57"/>
      <c r="O32" s="52"/>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row>
    <row r="33" spans="1:40" ht="18.75" customHeight="1">
      <c r="A33" s="51"/>
      <c r="B33" s="52"/>
      <c r="C33" s="56"/>
      <c r="D33" s="214"/>
      <c r="E33" s="283"/>
      <c r="F33" s="283">
        <f t="shared" si="0"/>
        <v>10</v>
      </c>
      <c r="G33" s="284"/>
      <c r="H33" s="193" t="s">
        <v>432</v>
      </c>
      <c r="I33" s="284"/>
      <c r="J33" s="285" t="s">
        <v>70</v>
      </c>
      <c r="K33" s="132"/>
      <c r="L33" s="287"/>
      <c r="M33" s="286"/>
      <c r="N33" s="57"/>
      <c r="O33" s="52"/>
      <c r="P33" s="51"/>
      <c r="Q33" s="51"/>
      <c r="R33" s="51"/>
      <c r="S33" s="51"/>
      <c r="T33" s="51"/>
      <c r="U33" s="51"/>
      <c r="V33" s="51"/>
      <c r="W33" s="51"/>
      <c r="X33" s="51"/>
      <c r="Y33" s="51"/>
      <c r="Z33" s="51"/>
      <c r="AA33" s="51"/>
      <c r="AB33" s="51"/>
      <c r="AC33" s="51"/>
      <c r="AD33" s="51"/>
      <c r="AE33" s="51"/>
      <c r="AF33" s="51"/>
      <c r="AG33" s="51"/>
      <c r="AH33" s="51"/>
      <c r="AI33" s="51"/>
      <c r="AJ33" s="51"/>
      <c r="AK33" s="51"/>
      <c r="AL33" s="51"/>
      <c r="AM33" s="51"/>
      <c r="AN33" s="51"/>
    </row>
    <row r="34" spans="1:40" ht="18.75" customHeight="1">
      <c r="A34" s="51"/>
      <c r="B34" s="52"/>
      <c r="C34" s="56"/>
      <c r="D34" s="209"/>
      <c r="E34" s="283"/>
      <c r="F34" s="283">
        <f t="shared" si="0"/>
        <v>11</v>
      </c>
      <c r="G34" s="284"/>
      <c r="H34" s="193" t="s">
        <v>250</v>
      </c>
      <c r="I34" s="284"/>
      <c r="J34" s="285" t="s">
        <v>168</v>
      </c>
      <c r="K34" s="132"/>
      <c r="L34" s="287"/>
      <c r="M34" s="286"/>
      <c r="N34" s="57"/>
      <c r="O34" s="52"/>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row>
    <row r="35" spans="1:40" ht="18.75" customHeight="1">
      <c r="A35" s="51"/>
      <c r="B35" s="52"/>
      <c r="C35" s="56"/>
      <c r="D35" s="209"/>
      <c r="E35" s="283"/>
      <c r="F35" s="283">
        <f t="shared" si="0"/>
        <v>12</v>
      </c>
      <c r="G35" s="284"/>
      <c r="H35" s="193" t="s">
        <v>251</v>
      </c>
      <c r="I35" s="282"/>
      <c r="J35" s="285" t="s">
        <v>130</v>
      </c>
      <c r="K35" s="132"/>
      <c r="L35" s="287"/>
      <c r="M35" s="286"/>
      <c r="N35" s="57"/>
      <c r="O35" s="52"/>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row>
    <row r="36" spans="1:40" ht="18.75" customHeight="1">
      <c r="A36" s="51"/>
      <c r="B36" s="52"/>
      <c r="C36" s="56"/>
      <c r="D36" s="209"/>
      <c r="E36" s="283"/>
      <c r="F36" s="283">
        <f t="shared" si="0"/>
        <v>13</v>
      </c>
      <c r="G36" s="282"/>
      <c r="H36" s="193" t="s">
        <v>252</v>
      </c>
      <c r="I36" s="284"/>
      <c r="J36" s="285" t="s">
        <v>427</v>
      </c>
      <c r="K36" s="132"/>
      <c r="L36" s="287"/>
      <c r="M36" s="286"/>
      <c r="N36" s="57"/>
      <c r="O36" s="52"/>
      <c r="P36" s="51"/>
      <c r="Q36" s="51"/>
      <c r="R36" s="51"/>
      <c r="S36" s="51"/>
      <c r="T36" s="51"/>
      <c r="U36" s="51"/>
      <c r="V36" s="51"/>
      <c r="W36" s="51"/>
      <c r="X36" s="51"/>
      <c r="Y36" s="51"/>
      <c r="Z36" s="51"/>
      <c r="AA36" s="51"/>
      <c r="AB36" s="51"/>
      <c r="AC36" s="51"/>
      <c r="AD36" s="51"/>
      <c r="AE36" s="51"/>
      <c r="AF36" s="51"/>
      <c r="AG36" s="51"/>
      <c r="AH36" s="51"/>
      <c r="AI36" s="51"/>
      <c r="AJ36" s="51"/>
      <c r="AK36" s="51"/>
      <c r="AL36" s="51"/>
      <c r="AM36" s="51"/>
      <c r="AN36" s="51"/>
    </row>
    <row r="37" spans="1:40" ht="18.75" customHeight="1">
      <c r="A37" s="51"/>
      <c r="B37" s="52"/>
      <c r="C37" s="56"/>
      <c r="D37" s="209"/>
      <c r="E37" s="283"/>
      <c r="F37" s="283">
        <f t="shared" si="0"/>
        <v>14</v>
      </c>
      <c r="G37" s="284"/>
      <c r="H37" s="193" t="s">
        <v>709</v>
      </c>
      <c r="I37" s="282"/>
      <c r="J37" s="285" t="s">
        <v>428</v>
      </c>
      <c r="K37" s="132"/>
      <c r="L37" s="287"/>
      <c r="M37" s="286"/>
      <c r="N37" s="57"/>
      <c r="O37" s="52"/>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row>
    <row r="38" spans="1:40" ht="18.75" customHeight="1">
      <c r="A38" s="51"/>
      <c r="B38" s="52"/>
      <c r="C38" s="56"/>
      <c r="D38" s="209"/>
      <c r="E38" s="283"/>
      <c r="F38" s="283">
        <f t="shared" si="0"/>
        <v>15</v>
      </c>
      <c r="G38" s="282"/>
      <c r="H38" s="193" t="s">
        <v>433</v>
      </c>
      <c r="I38" s="284"/>
      <c r="J38" s="285" t="s">
        <v>429</v>
      </c>
      <c r="K38" s="132"/>
      <c r="L38" s="287"/>
      <c r="M38" s="286"/>
      <c r="N38" s="57"/>
      <c r="O38" s="52"/>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row>
    <row r="39" spans="1:40" ht="18.75" customHeight="1">
      <c r="A39" s="51"/>
      <c r="B39" s="52"/>
      <c r="C39" s="56"/>
      <c r="D39" s="209"/>
      <c r="E39" s="283"/>
      <c r="F39" s="283">
        <f t="shared" si="0"/>
        <v>16</v>
      </c>
      <c r="G39" s="284"/>
      <c r="H39" s="193" t="s">
        <v>98</v>
      </c>
      <c r="I39" s="284"/>
      <c r="J39" s="285" t="s">
        <v>98</v>
      </c>
      <c r="K39" s="132"/>
      <c r="L39" s="287"/>
      <c r="M39" s="286"/>
      <c r="N39" s="57"/>
      <c r="O39" s="52"/>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row>
    <row r="40" spans="1:40" ht="18.75" customHeight="1">
      <c r="A40" s="51"/>
      <c r="B40" s="52"/>
      <c r="C40" s="56"/>
      <c r="D40" s="209"/>
      <c r="E40" s="283"/>
      <c r="F40" s="283">
        <f t="shared" si="0"/>
        <v>17</v>
      </c>
      <c r="G40" s="284"/>
      <c r="H40" s="193" t="s">
        <v>502</v>
      </c>
      <c r="I40" s="284"/>
      <c r="J40" s="285" t="s">
        <v>430</v>
      </c>
      <c r="K40" s="132"/>
      <c r="L40" s="287"/>
      <c r="M40" s="286"/>
      <c r="N40" s="57"/>
      <c r="O40" s="52"/>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row>
    <row r="41" spans="1:40" ht="18.75" customHeight="1">
      <c r="A41" s="51"/>
      <c r="B41" s="52"/>
      <c r="C41" s="56"/>
      <c r="D41" s="209"/>
      <c r="E41" s="283"/>
      <c r="F41" s="283">
        <f t="shared" si="0"/>
        <v>18</v>
      </c>
      <c r="G41" s="284"/>
      <c r="H41" s="193" t="s">
        <v>434</v>
      </c>
      <c r="I41" s="284"/>
      <c r="J41" s="285" t="s">
        <v>117</v>
      </c>
      <c r="K41" s="132"/>
      <c r="L41" s="287"/>
      <c r="M41" s="286"/>
      <c r="N41" s="57"/>
      <c r="O41" s="52"/>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row>
    <row r="42" spans="1:40" ht="18.75" customHeight="1">
      <c r="A42" s="51"/>
      <c r="B42" s="52"/>
      <c r="C42" s="56"/>
      <c r="D42" s="209"/>
      <c r="E42" s="283"/>
      <c r="F42" s="283">
        <f t="shared" si="0"/>
        <v>19</v>
      </c>
      <c r="G42" s="284"/>
      <c r="H42" s="193" t="s">
        <v>776</v>
      </c>
      <c r="I42" s="284"/>
      <c r="J42" s="285" t="s">
        <v>775</v>
      </c>
      <c r="K42" s="132"/>
      <c r="L42" s="287"/>
      <c r="M42" s="286"/>
      <c r="N42" s="57"/>
      <c r="O42" s="52"/>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row>
    <row r="43" spans="1:40" ht="18.75" customHeight="1">
      <c r="A43" s="51"/>
      <c r="B43" s="52"/>
      <c r="C43" s="56"/>
      <c r="D43" s="209"/>
      <c r="E43" s="284"/>
      <c r="F43" s="283">
        <f t="shared" si="0"/>
        <v>20</v>
      </c>
      <c r="G43" s="284"/>
      <c r="H43" s="193" t="s">
        <v>514</v>
      </c>
      <c r="I43" s="284"/>
      <c r="J43" s="285" t="s">
        <v>431</v>
      </c>
      <c r="L43" s="287"/>
      <c r="M43" s="286"/>
      <c r="N43" s="57"/>
      <c r="O43" s="52"/>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row>
    <row r="44" spans="1:40" ht="18.75" customHeight="1">
      <c r="A44" s="51"/>
      <c r="B44" s="52"/>
      <c r="C44" s="56"/>
      <c r="D44" s="209"/>
      <c r="E44" s="284"/>
      <c r="F44" s="283"/>
      <c r="G44" s="284"/>
      <c r="H44" s="284"/>
      <c r="I44" s="284"/>
      <c r="J44" s="288"/>
      <c r="K44" s="289"/>
      <c r="L44" s="287"/>
      <c r="M44" s="286"/>
      <c r="N44" s="57"/>
      <c r="O44" s="52"/>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row>
    <row r="45" spans="1:40" ht="18.75" customHeight="1" thickBot="1">
      <c r="A45" s="51"/>
      <c r="B45" s="52"/>
      <c r="C45" s="56"/>
      <c r="D45" s="211"/>
      <c r="E45" s="290"/>
      <c r="F45" s="290"/>
      <c r="G45" s="290"/>
      <c r="H45" s="290"/>
      <c r="I45" s="290"/>
      <c r="J45" s="290"/>
      <c r="K45" s="291"/>
      <c r="L45" s="291"/>
      <c r="M45" s="292"/>
      <c r="N45" s="57"/>
      <c r="O45" s="52"/>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row>
    <row r="46" spans="1:40" ht="18.75" customHeight="1" thickBot="1">
      <c r="A46" s="51"/>
      <c r="B46" s="52"/>
      <c r="C46" s="56"/>
      <c r="D46" s="555"/>
      <c r="E46" s="556" t="s">
        <v>99</v>
      </c>
      <c r="F46" s="556"/>
      <c r="G46" s="556"/>
      <c r="H46" s="556"/>
      <c r="I46" s="556"/>
      <c r="J46" s="556"/>
      <c r="K46" s="556"/>
      <c r="L46" s="556"/>
      <c r="M46" s="557"/>
      <c r="N46" s="57"/>
      <c r="O46" s="52"/>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row>
    <row r="47" spans="1:40" ht="18.75" customHeight="1">
      <c r="A47" s="51"/>
      <c r="B47" s="52"/>
      <c r="C47" s="56"/>
      <c r="D47" s="206"/>
      <c r="E47" s="215"/>
      <c r="F47" s="215"/>
      <c r="G47" s="215"/>
      <c r="H47" s="215"/>
      <c r="I47" s="215"/>
      <c r="J47" s="215"/>
      <c r="K47" s="207"/>
      <c r="L47" s="207"/>
      <c r="M47" s="208"/>
      <c r="N47" s="57"/>
      <c r="O47" s="52"/>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row>
    <row r="48" spans="1:40" ht="18.75" customHeight="1">
      <c r="A48" s="51"/>
      <c r="B48" s="52"/>
      <c r="C48" s="56"/>
      <c r="D48" s="209"/>
      <c r="E48" s="117"/>
      <c r="F48" s="59"/>
      <c r="G48" s="59"/>
      <c r="H48" s="59"/>
      <c r="I48" s="59"/>
      <c r="J48" s="59"/>
      <c r="K48" s="59"/>
      <c r="L48" s="59"/>
      <c r="M48" s="210"/>
      <c r="N48" s="57"/>
      <c r="O48" s="52"/>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row>
    <row r="49" spans="1:40" ht="18.75" customHeight="1">
      <c r="A49" s="51"/>
      <c r="B49" s="52"/>
      <c r="C49" s="56"/>
      <c r="D49" s="209"/>
      <c r="E49" s="75"/>
      <c r="F49" s="59"/>
      <c r="G49" s="59"/>
      <c r="H49" s="59"/>
      <c r="I49" s="59"/>
      <c r="J49" s="59"/>
      <c r="K49" s="59"/>
      <c r="L49" s="59"/>
      <c r="M49" s="210"/>
      <c r="N49" s="57"/>
      <c r="O49" s="52"/>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row>
    <row r="50" spans="1:40" ht="18.75" customHeight="1">
      <c r="A50" s="51"/>
      <c r="B50" s="52"/>
      <c r="C50" s="56"/>
      <c r="D50" s="209"/>
      <c r="E50" s="75"/>
      <c r="F50" s="59"/>
      <c r="G50" s="59"/>
      <c r="H50" s="59"/>
      <c r="I50" s="59"/>
      <c r="J50" s="59"/>
      <c r="K50" s="59"/>
      <c r="L50" s="59"/>
      <c r="M50" s="210"/>
      <c r="N50" s="57"/>
      <c r="O50" s="52"/>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row>
    <row r="51" spans="1:40" ht="18.75" customHeight="1">
      <c r="A51" s="51"/>
      <c r="B51" s="52"/>
      <c r="C51" s="56"/>
      <c r="D51" s="209"/>
      <c r="E51" s="75"/>
      <c r="F51" s="59"/>
      <c r="G51" s="59"/>
      <c r="H51" s="59"/>
      <c r="I51" s="59"/>
      <c r="J51" s="59"/>
      <c r="K51" s="59"/>
      <c r="L51" s="59"/>
      <c r="M51" s="210"/>
      <c r="N51" s="57"/>
      <c r="O51" s="52"/>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row>
    <row r="52" spans="1:40" s="199" customFormat="1" ht="18.75" customHeight="1">
      <c r="A52" s="51"/>
      <c r="B52" s="52"/>
      <c r="C52" s="205"/>
      <c r="D52" s="209"/>
      <c r="E52" s="75"/>
      <c r="F52" s="59"/>
      <c r="G52" s="59"/>
      <c r="H52" s="59"/>
      <c r="I52" s="59"/>
      <c r="J52" s="59"/>
      <c r="K52" s="59"/>
      <c r="L52" s="59"/>
      <c r="M52" s="210"/>
      <c r="N52" s="57"/>
      <c r="O52" s="52"/>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row>
    <row r="53" spans="1:40" ht="18.75" customHeight="1">
      <c r="A53" s="51"/>
      <c r="B53" s="52"/>
      <c r="C53" s="56"/>
      <c r="D53" s="209"/>
      <c r="E53" s="75"/>
      <c r="F53" s="59"/>
      <c r="G53" s="59"/>
      <c r="H53" s="59"/>
      <c r="I53" s="59"/>
      <c r="J53" s="59"/>
      <c r="K53" s="59"/>
      <c r="L53" s="59"/>
      <c r="M53" s="210"/>
      <c r="N53" s="57"/>
      <c r="O53" s="52"/>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row>
    <row r="54" spans="1:40" ht="18.75" customHeight="1">
      <c r="A54" s="51"/>
      <c r="B54" s="52"/>
      <c r="C54" s="56"/>
      <c r="D54" s="209"/>
      <c r="E54" s="75"/>
      <c r="F54" s="59"/>
      <c r="G54" s="59"/>
      <c r="H54" s="59"/>
      <c r="I54" s="59"/>
      <c r="J54" s="59"/>
      <c r="K54" s="59"/>
      <c r="L54" s="59"/>
      <c r="M54" s="210"/>
      <c r="N54" s="57"/>
      <c r="O54" s="52"/>
      <c r="P54" s="51"/>
      <c r="Q54" s="51"/>
      <c r="R54" s="51"/>
      <c r="S54" s="51"/>
      <c r="T54" s="51"/>
      <c r="U54" s="51"/>
      <c r="V54" s="51"/>
      <c r="W54" s="51"/>
      <c r="X54" s="51"/>
      <c r="Y54" s="51"/>
      <c r="Z54" s="51"/>
      <c r="AA54" s="51"/>
      <c r="AB54" s="51"/>
      <c r="AC54" s="51"/>
      <c r="AD54" s="51"/>
      <c r="AE54" s="51"/>
      <c r="AF54" s="51"/>
      <c r="AG54" s="51"/>
      <c r="AH54" s="51"/>
      <c r="AI54" s="51"/>
      <c r="AJ54" s="51"/>
      <c r="AK54" s="51"/>
      <c r="AL54" s="51"/>
      <c r="AM54" s="51"/>
      <c r="AN54" s="51"/>
    </row>
    <row r="55" spans="1:40" ht="18.75" customHeight="1">
      <c r="A55" s="51"/>
      <c r="B55" s="52"/>
      <c r="C55" s="56"/>
      <c r="D55" s="209"/>
      <c r="E55" s="75"/>
      <c r="F55" s="59"/>
      <c r="G55" s="59"/>
      <c r="H55" s="59"/>
      <c r="I55" s="59"/>
      <c r="J55" s="59"/>
      <c r="K55" s="59"/>
      <c r="L55" s="59"/>
      <c r="M55" s="210"/>
      <c r="N55" s="57"/>
      <c r="O55" s="52"/>
      <c r="P55" s="51"/>
      <c r="Q55" s="51"/>
      <c r="R55" s="51"/>
      <c r="S55" s="51"/>
      <c r="T55" s="51"/>
      <c r="U55" s="51"/>
      <c r="V55" s="51"/>
      <c r="W55" s="51"/>
      <c r="X55" s="51"/>
      <c r="Y55" s="51"/>
      <c r="Z55" s="51"/>
      <c r="AA55" s="51"/>
      <c r="AB55" s="51"/>
      <c r="AC55" s="51"/>
      <c r="AD55" s="51"/>
      <c r="AE55" s="51"/>
      <c r="AF55" s="51"/>
      <c r="AG55" s="51"/>
      <c r="AH55" s="51"/>
      <c r="AI55" s="51"/>
      <c r="AJ55" s="51"/>
      <c r="AK55" s="51"/>
      <c r="AL55" s="51"/>
      <c r="AM55" s="51"/>
      <c r="AN55" s="51"/>
    </row>
    <row r="56" spans="1:40" ht="18.75" customHeight="1" thickBot="1">
      <c r="A56" s="51"/>
      <c r="B56" s="52"/>
      <c r="C56" s="56"/>
      <c r="D56" s="211"/>
      <c r="E56" s="212"/>
      <c r="F56" s="212"/>
      <c r="G56" s="212"/>
      <c r="H56" s="216"/>
      <c r="I56" s="212"/>
      <c r="J56" s="212"/>
      <c r="K56" s="212"/>
      <c r="L56" s="212"/>
      <c r="M56" s="213"/>
      <c r="N56" s="57"/>
      <c r="O56" s="52"/>
      <c r="P56" s="51"/>
      <c r="Q56" s="51"/>
      <c r="R56" s="51"/>
      <c r="S56" s="51"/>
      <c r="T56" s="51"/>
      <c r="U56" s="51"/>
      <c r="V56" s="51"/>
      <c r="W56" s="51"/>
      <c r="X56" s="51"/>
      <c r="Y56" s="51"/>
      <c r="Z56" s="51"/>
      <c r="AA56" s="51"/>
      <c r="AB56" s="51"/>
      <c r="AC56" s="51"/>
      <c r="AD56" s="51"/>
      <c r="AE56" s="51"/>
      <c r="AF56" s="51"/>
      <c r="AG56" s="51"/>
      <c r="AH56" s="51"/>
      <c r="AI56" s="51"/>
      <c r="AJ56" s="51"/>
      <c r="AK56" s="51"/>
      <c r="AL56" s="51"/>
      <c r="AM56" s="51"/>
      <c r="AN56" s="51"/>
    </row>
    <row r="57" spans="1:40" ht="18.75" customHeight="1" thickBot="1">
      <c r="A57" s="51"/>
      <c r="B57" s="52"/>
      <c r="C57" s="56"/>
      <c r="D57" s="555"/>
      <c r="E57" s="556" t="s">
        <v>100</v>
      </c>
      <c r="F57" s="558"/>
      <c r="G57" s="558"/>
      <c r="H57" s="558"/>
      <c r="I57" s="558"/>
      <c r="J57" s="558"/>
      <c r="K57" s="558"/>
      <c r="L57" s="558"/>
      <c r="M57" s="559"/>
      <c r="N57" s="57"/>
      <c r="O57" s="52"/>
      <c r="P57" s="51"/>
      <c r="Q57" s="51"/>
      <c r="R57" s="51"/>
      <c r="S57" s="51"/>
      <c r="T57" s="51"/>
      <c r="U57" s="51"/>
      <c r="V57" s="51"/>
      <c r="W57" s="51"/>
      <c r="X57" s="51"/>
      <c r="Y57" s="51"/>
      <c r="Z57" s="51"/>
      <c r="AA57" s="51"/>
      <c r="AB57" s="51"/>
      <c r="AC57" s="51"/>
      <c r="AD57" s="51"/>
      <c r="AE57" s="51"/>
      <c r="AF57" s="51"/>
      <c r="AG57" s="51"/>
      <c r="AH57" s="51"/>
      <c r="AI57" s="51"/>
      <c r="AJ57" s="51"/>
      <c r="AK57" s="51"/>
      <c r="AL57" s="51"/>
      <c r="AM57" s="51"/>
      <c r="AN57" s="51"/>
    </row>
    <row r="58" spans="1:40" ht="18.75" customHeight="1">
      <c r="A58" s="51"/>
      <c r="B58" s="52"/>
      <c r="C58" s="56"/>
      <c r="D58" s="206"/>
      <c r="E58" s="207"/>
      <c r="F58" s="207"/>
      <c r="G58" s="207"/>
      <c r="H58" s="217"/>
      <c r="I58" s="207"/>
      <c r="J58" s="207"/>
      <c r="K58" s="207"/>
      <c r="L58" s="207"/>
      <c r="M58" s="208"/>
      <c r="N58" s="57"/>
      <c r="O58" s="52"/>
      <c r="P58" s="51"/>
      <c r="Q58" s="51"/>
      <c r="R58" s="51"/>
      <c r="S58" s="51"/>
      <c r="T58" s="51"/>
      <c r="U58" s="51"/>
      <c r="V58" s="51"/>
      <c r="W58" s="51"/>
      <c r="X58" s="51"/>
      <c r="Y58" s="51"/>
      <c r="Z58" s="51"/>
      <c r="AA58" s="51"/>
      <c r="AB58" s="51"/>
      <c r="AC58" s="51"/>
      <c r="AD58" s="51"/>
      <c r="AE58" s="51"/>
      <c r="AF58" s="51"/>
      <c r="AG58" s="51"/>
      <c r="AH58" s="51"/>
      <c r="AI58" s="51"/>
      <c r="AJ58" s="51"/>
      <c r="AK58" s="51"/>
      <c r="AL58" s="51"/>
      <c r="AM58" s="51"/>
      <c r="AN58" s="51"/>
    </row>
    <row r="59" spans="1:40" ht="18.75" customHeight="1">
      <c r="A59" s="51"/>
      <c r="B59" s="52"/>
      <c r="C59" s="56"/>
      <c r="D59" s="209"/>
      <c r="E59" s="59"/>
      <c r="F59" s="59"/>
      <c r="G59" s="59"/>
      <c r="H59" s="76"/>
      <c r="I59" s="59"/>
      <c r="J59" s="59"/>
      <c r="K59" s="59"/>
      <c r="L59" s="59"/>
      <c r="M59" s="210"/>
      <c r="N59" s="57"/>
      <c r="O59" s="52"/>
      <c r="P59" s="51"/>
      <c r="Q59" s="51"/>
      <c r="R59" s="51"/>
      <c r="S59" s="51"/>
      <c r="T59" s="51"/>
      <c r="U59" s="51"/>
      <c r="V59" s="51"/>
      <c r="W59" s="51"/>
      <c r="X59" s="51"/>
      <c r="Y59" s="51"/>
      <c r="Z59" s="51"/>
      <c r="AA59" s="51"/>
      <c r="AB59" s="51"/>
      <c r="AC59" s="51"/>
      <c r="AD59" s="51"/>
      <c r="AE59" s="51"/>
      <c r="AF59" s="51"/>
      <c r="AG59" s="51"/>
      <c r="AH59" s="51"/>
      <c r="AI59" s="51"/>
      <c r="AJ59" s="51"/>
      <c r="AK59" s="51"/>
      <c r="AL59" s="51"/>
      <c r="AM59" s="51"/>
      <c r="AN59" s="51"/>
    </row>
    <row r="60" spans="1:40" ht="18.75" customHeight="1">
      <c r="A60" s="51"/>
      <c r="B60" s="52"/>
      <c r="C60" s="56"/>
      <c r="D60" s="209"/>
      <c r="E60" s="59"/>
      <c r="F60" s="59"/>
      <c r="G60" s="59"/>
      <c r="H60" s="76"/>
      <c r="I60" s="59"/>
      <c r="J60" s="59"/>
      <c r="K60" s="59"/>
      <c r="L60" s="59"/>
      <c r="M60" s="210"/>
      <c r="N60" s="57"/>
      <c r="O60" s="52"/>
      <c r="P60" s="51"/>
      <c r="Q60" s="51"/>
      <c r="R60" s="51"/>
      <c r="S60" s="51"/>
      <c r="T60" s="51"/>
      <c r="U60" s="51"/>
      <c r="V60" s="51"/>
      <c r="W60" s="51"/>
      <c r="X60" s="51"/>
      <c r="Y60" s="51"/>
      <c r="Z60" s="51"/>
      <c r="AA60" s="51"/>
      <c r="AB60" s="51"/>
      <c r="AC60" s="51"/>
      <c r="AD60" s="51"/>
      <c r="AE60" s="51"/>
      <c r="AF60" s="51"/>
      <c r="AG60" s="51"/>
      <c r="AH60" s="51"/>
      <c r="AI60" s="51"/>
      <c r="AJ60" s="51"/>
      <c r="AK60" s="51"/>
      <c r="AL60" s="51"/>
      <c r="AM60" s="51"/>
      <c r="AN60" s="51"/>
    </row>
    <row r="61" spans="1:40" s="199" customFormat="1" ht="18.75" customHeight="1">
      <c r="A61" s="51"/>
      <c r="B61" s="52"/>
      <c r="C61" s="205"/>
      <c r="D61" s="209"/>
      <c r="E61" s="59"/>
      <c r="F61" s="59"/>
      <c r="G61" s="59"/>
      <c r="H61" s="76"/>
      <c r="I61" s="59"/>
      <c r="J61" s="59"/>
      <c r="K61" s="59"/>
      <c r="L61" s="59"/>
      <c r="M61" s="210"/>
      <c r="N61" s="57"/>
      <c r="O61" s="52"/>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row>
    <row r="62" spans="1:40" s="199" customFormat="1" ht="18.75" customHeight="1">
      <c r="A62" s="51"/>
      <c r="B62" s="52"/>
      <c r="C62" s="205"/>
      <c r="D62" s="209"/>
      <c r="E62" s="59"/>
      <c r="F62" s="59"/>
      <c r="G62" s="59"/>
      <c r="H62" s="76"/>
      <c r="I62" s="59"/>
      <c r="J62" s="59"/>
      <c r="K62" s="59"/>
      <c r="L62" s="59"/>
      <c r="M62" s="210"/>
      <c r="N62" s="57"/>
      <c r="O62" s="52"/>
      <c r="P62" s="51"/>
      <c r="Q62" s="51"/>
      <c r="R62" s="51"/>
      <c r="S62" s="51"/>
      <c r="T62" s="51"/>
      <c r="U62" s="51"/>
      <c r="V62" s="51"/>
      <c r="W62" s="51"/>
      <c r="X62" s="51"/>
      <c r="Y62" s="51"/>
      <c r="Z62" s="51"/>
      <c r="AA62" s="51"/>
      <c r="AB62" s="51"/>
      <c r="AC62" s="51"/>
      <c r="AD62" s="51"/>
      <c r="AE62" s="51"/>
      <c r="AF62" s="51"/>
      <c r="AG62" s="51"/>
      <c r="AH62" s="51"/>
      <c r="AI62" s="51"/>
      <c r="AJ62" s="51"/>
      <c r="AK62" s="51"/>
      <c r="AL62" s="51"/>
      <c r="AM62" s="51"/>
      <c r="AN62" s="51"/>
    </row>
    <row r="63" spans="1:40" ht="18.75" customHeight="1">
      <c r="A63" s="51"/>
      <c r="B63" s="52"/>
      <c r="C63" s="56"/>
      <c r="D63" s="209"/>
      <c r="E63" s="59"/>
      <c r="F63" s="59"/>
      <c r="G63" s="59"/>
      <c r="H63" s="76"/>
      <c r="I63" s="59"/>
      <c r="J63" s="59"/>
      <c r="K63" s="59"/>
      <c r="L63" s="59"/>
      <c r="M63" s="210"/>
      <c r="N63" s="57"/>
      <c r="O63" s="52"/>
      <c r="P63" s="51"/>
      <c r="Q63" s="51"/>
      <c r="R63" s="51"/>
      <c r="S63" s="51"/>
      <c r="T63" s="51"/>
      <c r="U63" s="51"/>
      <c r="V63" s="51"/>
      <c r="W63" s="51"/>
      <c r="X63" s="51"/>
      <c r="Y63" s="51"/>
      <c r="Z63" s="51"/>
      <c r="AA63" s="51"/>
      <c r="AB63" s="51"/>
      <c r="AC63" s="51"/>
      <c r="AD63" s="51"/>
      <c r="AE63" s="51"/>
      <c r="AF63" s="51"/>
      <c r="AG63" s="51"/>
      <c r="AH63" s="51"/>
      <c r="AI63" s="51"/>
      <c r="AJ63" s="51"/>
      <c r="AK63" s="51"/>
      <c r="AL63" s="51"/>
      <c r="AM63" s="51"/>
      <c r="AN63" s="51"/>
    </row>
    <row r="64" spans="1:40" ht="18.75" customHeight="1">
      <c r="A64" s="51"/>
      <c r="B64" s="52"/>
      <c r="C64" s="56"/>
      <c r="D64" s="209"/>
      <c r="E64" s="59"/>
      <c r="F64" s="59"/>
      <c r="G64" s="59"/>
      <c r="H64" s="76"/>
      <c r="I64" s="59"/>
      <c r="J64" s="59"/>
      <c r="K64" s="59"/>
      <c r="L64" s="59"/>
      <c r="M64" s="210"/>
      <c r="N64" s="57"/>
      <c r="O64" s="52"/>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row>
    <row r="65" spans="1:40" ht="18.75" customHeight="1">
      <c r="A65" s="51"/>
      <c r="B65" s="52"/>
      <c r="C65" s="56"/>
      <c r="D65" s="702"/>
      <c r="E65" s="703"/>
      <c r="F65" s="703"/>
      <c r="G65" s="703"/>
      <c r="H65" s="703"/>
      <c r="I65" s="703"/>
      <c r="J65" s="703"/>
      <c r="K65" s="703"/>
      <c r="L65" s="703"/>
      <c r="M65" s="704"/>
      <c r="N65" s="57"/>
      <c r="O65" s="52"/>
      <c r="P65" s="51"/>
      <c r="Q65" s="51"/>
      <c r="R65" s="51"/>
      <c r="S65" s="51"/>
      <c r="T65" s="51"/>
      <c r="U65" s="51"/>
      <c r="V65" s="51"/>
      <c r="W65" s="51"/>
      <c r="X65" s="51"/>
      <c r="Y65" s="51"/>
      <c r="Z65" s="51"/>
      <c r="AA65" s="51"/>
      <c r="AB65" s="51"/>
      <c r="AC65" s="51"/>
      <c r="AD65" s="51"/>
      <c r="AE65" s="51"/>
      <c r="AF65" s="51"/>
      <c r="AG65" s="51"/>
      <c r="AH65" s="51"/>
      <c r="AI65" s="51"/>
      <c r="AJ65" s="51"/>
      <c r="AK65" s="51"/>
      <c r="AL65" s="51"/>
      <c r="AM65" s="51"/>
      <c r="AN65" s="51"/>
    </row>
    <row r="66" spans="1:40" ht="13.5" thickBot="1">
      <c r="A66" s="51"/>
      <c r="B66" s="52"/>
      <c r="C66" s="56"/>
      <c r="D66" s="211"/>
      <c r="E66" s="212"/>
      <c r="F66" s="212"/>
      <c r="G66" s="212"/>
      <c r="H66" s="212"/>
      <c r="I66" s="212"/>
      <c r="J66" s="212"/>
      <c r="K66" s="212"/>
      <c r="L66" s="212"/>
      <c r="M66" s="213"/>
      <c r="N66" s="57"/>
      <c r="O66" s="52"/>
      <c r="P66" s="51"/>
      <c r="Q66" s="51"/>
      <c r="R66" s="51"/>
      <c r="S66" s="51"/>
      <c r="T66" s="51"/>
      <c r="U66" s="51"/>
      <c r="V66" s="51"/>
      <c r="W66" s="51"/>
      <c r="X66" s="51"/>
      <c r="Y66" s="51"/>
      <c r="Z66" s="51"/>
      <c r="AA66" s="51"/>
      <c r="AB66" s="51"/>
      <c r="AC66" s="51"/>
      <c r="AD66" s="51"/>
      <c r="AE66" s="51"/>
      <c r="AF66" s="51"/>
      <c r="AG66" s="51"/>
      <c r="AH66" s="51"/>
      <c r="AI66" s="51"/>
      <c r="AJ66" s="51"/>
      <c r="AK66" s="51"/>
      <c r="AL66" s="51"/>
      <c r="AM66" s="51"/>
      <c r="AN66" s="51"/>
    </row>
    <row r="67" spans="1:40" ht="7.5" customHeight="1">
      <c r="A67" s="51"/>
      <c r="B67" s="52"/>
      <c r="C67" s="56"/>
      <c r="D67" s="703"/>
      <c r="E67" s="703"/>
      <c r="F67" s="703"/>
      <c r="G67" s="703"/>
      <c r="H67" s="703"/>
      <c r="I67" s="703"/>
      <c r="J67" s="703"/>
      <c r="K67" s="703"/>
      <c r="L67" s="703"/>
      <c r="M67" s="703"/>
      <c r="N67" s="57"/>
      <c r="O67" s="52"/>
      <c r="P67" s="51"/>
      <c r="Q67" s="51"/>
      <c r="R67" s="51"/>
      <c r="S67" s="51"/>
      <c r="T67" s="51"/>
      <c r="U67" s="51"/>
      <c r="V67" s="51"/>
      <c r="W67" s="51"/>
      <c r="X67" s="51"/>
      <c r="Y67" s="51"/>
      <c r="Z67" s="51"/>
      <c r="AA67" s="51"/>
      <c r="AB67" s="51"/>
      <c r="AC67" s="51"/>
      <c r="AD67" s="51"/>
      <c r="AE67" s="51"/>
      <c r="AF67" s="51"/>
      <c r="AG67" s="51"/>
      <c r="AH67" s="51"/>
      <c r="AI67" s="51"/>
      <c r="AJ67" s="51"/>
      <c r="AK67" s="51"/>
      <c r="AL67" s="51"/>
      <c r="AM67" s="51"/>
      <c r="AN67" s="51"/>
    </row>
    <row r="68" spans="1:40" ht="7.5" customHeight="1">
      <c r="A68" s="51"/>
      <c r="B68" s="52"/>
      <c r="C68" s="77"/>
      <c r="D68" s="78"/>
      <c r="E68" s="78"/>
      <c r="F68" s="78"/>
      <c r="G68" s="78"/>
      <c r="H68" s="78"/>
      <c r="I68" s="78"/>
      <c r="J68" s="78"/>
      <c r="K68" s="78"/>
      <c r="L68" s="78"/>
      <c r="M68" s="78"/>
      <c r="N68" s="79"/>
      <c r="O68" s="52"/>
      <c r="P68" s="51"/>
      <c r="Q68" s="51"/>
      <c r="R68" s="51"/>
      <c r="S68" s="51"/>
      <c r="T68" s="51"/>
      <c r="U68" s="51"/>
      <c r="V68" s="51"/>
      <c r="W68" s="51"/>
      <c r="X68" s="51"/>
      <c r="Y68" s="51"/>
      <c r="Z68" s="51"/>
      <c r="AA68" s="51"/>
      <c r="AB68" s="51"/>
      <c r="AC68" s="51"/>
      <c r="AD68" s="51"/>
      <c r="AE68" s="51"/>
      <c r="AF68" s="51"/>
      <c r="AG68" s="51"/>
      <c r="AH68" s="51"/>
      <c r="AI68" s="51"/>
      <c r="AJ68" s="51"/>
      <c r="AK68" s="51"/>
      <c r="AL68" s="51"/>
      <c r="AM68" s="51"/>
      <c r="AN68" s="51"/>
    </row>
    <row r="69" spans="1:40" ht="3.75" customHeight="1">
      <c r="A69" s="51"/>
      <c r="B69" s="52"/>
      <c r="C69" s="52"/>
      <c r="D69" s="52"/>
      <c r="E69" s="52"/>
      <c r="F69" s="52"/>
      <c r="G69" s="52"/>
      <c r="H69" s="52"/>
      <c r="I69" s="52"/>
      <c r="J69" s="52"/>
      <c r="K69" s="52"/>
      <c r="L69" s="52"/>
      <c r="M69" s="52"/>
      <c r="N69" s="52"/>
      <c r="O69" s="52"/>
      <c r="P69" s="51"/>
      <c r="Q69" s="50"/>
      <c r="R69" s="50"/>
      <c r="S69" s="50"/>
      <c r="T69" s="50"/>
      <c r="U69" s="50"/>
      <c r="V69" s="50"/>
      <c r="W69" s="50"/>
      <c r="X69" s="50"/>
      <c r="Y69" s="50"/>
      <c r="Z69" s="50"/>
      <c r="AA69" s="50"/>
      <c r="AB69" s="50"/>
      <c r="AC69" s="50"/>
      <c r="AD69" s="50"/>
      <c r="AE69" s="50"/>
      <c r="AF69" s="50"/>
      <c r="AG69" s="50"/>
      <c r="AH69" s="50"/>
      <c r="AI69" s="50"/>
      <c r="AJ69" s="50"/>
      <c r="AK69" s="50"/>
      <c r="AL69" s="50"/>
      <c r="AM69" s="50"/>
      <c r="AN69" s="50"/>
    </row>
    <row r="70" spans="1:40">
      <c r="A70" s="50"/>
      <c r="B70" s="51"/>
      <c r="C70" s="50"/>
      <c r="D70" s="50"/>
      <c r="E70" s="50"/>
      <c r="F70" s="50"/>
      <c r="G70" s="50"/>
      <c r="H70" s="50"/>
      <c r="I70" s="50"/>
      <c r="J70" s="50"/>
      <c r="K70" s="50"/>
      <c r="L70" s="50"/>
      <c r="M70" s="50"/>
      <c r="N70" s="50"/>
      <c r="O70" s="51"/>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row>
    <row r="71" spans="1:40">
      <c r="A71" s="80"/>
      <c r="B71" s="50"/>
      <c r="C71" s="50"/>
      <c r="D71" s="50"/>
      <c r="E71" s="50"/>
      <c r="F71" s="50"/>
      <c r="G71" s="50"/>
      <c r="H71" s="50"/>
      <c r="I71" s="50"/>
      <c r="J71" s="50"/>
      <c r="K71" s="50"/>
      <c r="L71" s="50"/>
      <c r="M71" s="50"/>
      <c r="N71" s="50"/>
      <c r="O71" s="51"/>
      <c r="P71" s="80"/>
      <c r="Q71" s="80"/>
      <c r="R71" s="80"/>
      <c r="S71" s="80"/>
      <c r="T71" s="80"/>
      <c r="U71" s="80"/>
      <c r="V71" s="80"/>
      <c r="W71" s="80"/>
      <c r="X71" s="80"/>
      <c r="Y71" s="80"/>
      <c r="Z71" s="80"/>
      <c r="AA71" s="80"/>
      <c r="AB71" s="80"/>
      <c r="AC71" s="80"/>
      <c r="AD71" s="80"/>
      <c r="AE71" s="80"/>
      <c r="AF71" s="80"/>
      <c r="AG71" s="80"/>
      <c r="AH71" s="80"/>
      <c r="AI71" s="80"/>
      <c r="AJ71" s="80"/>
      <c r="AK71" s="80"/>
      <c r="AL71" s="80"/>
      <c r="AM71" s="80"/>
      <c r="AN71" s="80"/>
    </row>
    <row r="72" spans="1:40">
      <c r="A72" s="50"/>
      <c r="B72" s="50"/>
      <c r="C72" s="50"/>
      <c r="D72" s="50"/>
      <c r="E72" s="50"/>
      <c r="F72" s="50"/>
      <c r="G72" s="50"/>
      <c r="H72" s="50"/>
      <c r="I72" s="50"/>
      <c r="J72" s="50"/>
      <c r="K72" s="50"/>
      <c r="L72" s="50"/>
      <c r="M72" s="50"/>
      <c r="N72" s="50"/>
      <c r="O72" s="51"/>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row>
    <row r="73" spans="1:40">
      <c r="A73" s="50"/>
      <c r="B73" s="50"/>
      <c r="C73" s="50"/>
      <c r="D73" s="50"/>
      <c r="E73" s="50"/>
      <c r="F73" s="50"/>
      <c r="G73" s="50"/>
      <c r="H73" s="50"/>
      <c r="I73" s="50"/>
      <c r="J73" s="50"/>
      <c r="K73" s="50"/>
      <c r="L73" s="50"/>
      <c r="M73" s="50"/>
      <c r="N73" s="50"/>
      <c r="O73" s="51"/>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row>
    <row r="74" spans="1:40">
      <c r="A74" s="50"/>
      <c r="B74" s="50"/>
      <c r="C74" s="50"/>
      <c r="D74" s="50"/>
      <c r="E74" s="50"/>
      <c r="F74" s="50"/>
      <c r="G74" s="50"/>
      <c r="H74" s="50"/>
      <c r="I74" s="50"/>
      <c r="J74" s="50"/>
      <c r="K74" s="50"/>
      <c r="L74" s="50"/>
      <c r="M74" s="50"/>
      <c r="N74" s="50"/>
      <c r="O74" s="51"/>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row>
    <row r="75" spans="1:40">
      <c r="A75" s="50"/>
      <c r="B75" s="50"/>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row>
    <row r="76" spans="1:40">
      <c r="A76" s="50"/>
      <c r="B76" s="50"/>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row>
    <row r="77" spans="1:40">
      <c r="A77" s="50"/>
      <c r="B77" s="50"/>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row>
    <row r="78" spans="1:40">
      <c r="A78" s="50"/>
      <c r="B78" s="50"/>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row>
    <row r="79" spans="1:40">
      <c r="A79" s="50"/>
      <c r="B79" s="5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row>
    <row r="80" spans="1:40">
      <c r="A80" s="50"/>
      <c r="B80" s="50"/>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row>
    <row r="81" spans="1:40">
      <c r="A81" s="50"/>
      <c r="B81" s="50"/>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row>
    <row r="82" spans="1:40">
      <c r="A82" s="50"/>
      <c r="B82" s="5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row>
    <row r="83" spans="1:40">
      <c r="A83" s="50"/>
      <c r="B83" s="50"/>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row>
    <row r="84" spans="1:40">
      <c r="A84" s="50"/>
      <c r="B84" s="50"/>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row>
    <row r="85" spans="1:40">
      <c r="A85" s="50"/>
      <c r="B85" s="5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row>
    <row r="86" spans="1:40">
      <c r="A86" s="50"/>
      <c r="B86" s="50"/>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row>
    <row r="87" spans="1:40">
      <c r="A87" s="50"/>
      <c r="B87" s="50"/>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row>
    <row r="88" spans="1:40">
      <c r="A88" s="50"/>
      <c r="B88" s="50"/>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row>
    <row r="89" spans="1:40">
      <c r="A89" s="50"/>
      <c r="B89" s="50"/>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row>
    <row r="90" spans="1:40">
      <c r="A90" s="50"/>
      <c r="B90" s="50"/>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row>
    <row r="91" spans="1:40">
      <c r="A91" s="50"/>
      <c r="B91" s="50"/>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row>
    <row r="92" spans="1:40">
      <c r="A92" s="50"/>
      <c r="B92" s="50"/>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row>
    <row r="93" spans="1:40">
      <c r="A93" s="50"/>
      <c r="B93" s="50"/>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row>
    <row r="94" spans="1:40">
      <c r="A94" s="50"/>
      <c r="B94" s="50"/>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row>
    <row r="95" spans="1:40">
      <c r="A95" s="50"/>
      <c r="B95" s="50"/>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row>
    <row r="96" spans="1:40">
      <c r="A96" s="50"/>
      <c r="B96" s="50"/>
      <c r="C96" s="50"/>
      <c r="D96" s="50"/>
      <c r="E96" s="50"/>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row>
    <row r="97" spans="1:40">
      <c r="A97" s="50"/>
      <c r="B97" s="50"/>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row>
    <row r="98" spans="1:40">
      <c r="A98" s="50"/>
      <c r="B98" s="50"/>
      <c r="C98" s="50"/>
      <c r="D98" s="50"/>
      <c r="E98" s="50"/>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row>
    <row r="99" spans="1:40">
      <c r="A99" s="50"/>
      <c r="B99" s="50"/>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row>
    <row r="100" spans="1:40">
      <c r="A100" s="50"/>
      <c r="B100" s="50"/>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row>
    <row r="101" spans="1:40">
      <c r="A101" s="50"/>
      <c r="B101" s="50"/>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row>
    <row r="102" spans="1:40">
      <c r="A102" s="50"/>
      <c r="B102" s="50"/>
      <c r="C102" s="50"/>
      <c r="D102" s="50"/>
      <c r="E102" s="50"/>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row>
    <row r="103" spans="1:40">
      <c r="A103" s="50"/>
      <c r="B103" s="50"/>
      <c r="C103" s="50"/>
      <c r="D103" s="50"/>
      <c r="E103" s="50"/>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row>
    <row r="104" spans="1:40">
      <c r="A104" s="50"/>
      <c r="B104" s="50"/>
      <c r="C104" s="50"/>
      <c r="D104" s="50"/>
      <c r="E104" s="50"/>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row>
    <row r="105" spans="1:40">
      <c r="A105" s="50"/>
      <c r="B105" s="50"/>
      <c r="C105" s="50"/>
      <c r="D105" s="50"/>
      <c r="E105" s="50"/>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row>
    <row r="106" spans="1:40">
      <c r="A106" s="50"/>
      <c r="B106" s="50"/>
      <c r="C106" s="50"/>
      <c r="D106" s="50"/>
      <c r="E106" s="50"/>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row>
    <row r="107" spans="1:40">
      <c r="A107" s="50"/>
      <c r="B107" s="50"/>
      <c r="C107" s="50"/>
      <c r="D107" s="50"/>
      <c r="E107" s="50"/>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row>
    <row r="108" spans="1:40">
      <c r="A108" s="50"/>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row>
  </sheetData>
  <sheetProtection sheet="1" objects="1" scenarios="1"/>
  <mergeCells count="2">
    <mergeCell ref="D65:M65"/>
    <mergeCell ref="D67:M67"/>
  </mergeCells>
  <hyperlinks>
    <hyperlink ref="J33" location="'Annahmen'!A1" display="'Annahmen'!A1" xr:uid="{0815D2DE-6AD6-4DE6-8A0F-CB79565D879F}"/>
    <hyperlink ref="J34" location="'Umsatz'!A1" display="'Umsatz'!A1" xr:uid="{7088268F-298E-480C-9C48-31239AE11108}"/>
    <hyperlink ref="J35" location="'Kosten'!A1" display="'Kosten'!A1" xr:uid="{D7688ADB-3C2D-4406-9233-41296774DE56}"/>
    <hyperlink ref="J36" location="'Personal'!A1" display="'Personal'!A1" xr:uid="{E3175E7A-62EB-424E-A556-F4885ADDE4A8}"/>
    <hyperlink ref="J37" location="'Invest+AfA'!A1" display="'Invest+AfA'!A1" xr:uid="{C0C3F0AA-5ED0-43FF-AE49-3D8F5ACCE97D}"/>
    <hyperlink ref="J38" location="'GuV+CF+Bilanz'!A1" display="'GuV+CF+Bilanz'!A1" xr:uid="{A97E383E-37F0-4B3F-B28D-29576D0F91EC}"/>
    <hyperlink ref="J39" location="'Finanzierung'!A1" display="'Finanzierung'!A1" xr:uid="{6EB2C4DB-E79E-4246-A737-02B6F439B5AE}"/>
    <hyperlink ref="J40" location="'WC+Steuern'!A1" display="'WC+Steuern'!A1" xr:uid="{A1D0F966-6DC9-42C3-B5FD-230CA45F0D6C}"/>
    <hyperlink ref="J42" location="'Rohdaten'!A1" display="'Rohdaten'!A1" xr:uid="{070A8C32-4A2A-4E78-80C6-1634B611D2FB}"/>
    <hyperlink ref="J24" location="'Index'!A1" display="'Index'!A1" xr:uid="{C581FCE1-D088-497E-A397-81D04A33B59D}"/>
    <hyperlink ref="J25" location="'GuV'!A1" display="'GuV'!A1" xr:uid="{C4F723A1-36C8-43FB-8941-35E0FD9408FD}"/>
    <hyperlink ref="J26" location="Cashflow!A1" display="Cashflow" xr:uid="{24ED87CF-8925-4DF6-ACBF-199C343D0E66}"/>
    <hyperlink ref="J27" location="'Bilanz'!A1" display="'Bilanz'!A1" xr:uid="{D987AE74-EE53-4E51-B507-51E7DD026632}"/>
    <hyperlink ref="J28" location="'Ueb_1'!A1" display="'Ueb_1'!A1" xr:uid="{DDF3B5C1-45EA-4E27-9A99-BA41E63940FA}"/>
    <hyperlink ref="J29" location="'Ueb_2'!A1" display="'Ueb_2'!A1" xr:uid="{115F9087-51C6-45AE-9230-48375CC4E06C}"/>
    <hyperlink ref="J30" location="'Ueb_3'!A1" display="'Ueb_3'!A1" xr:uid="{EAE66534-35F6-4F21-8C8B-9D4ABC0609D9}"/>
    <hyperlink ref="J31" location="'Ueb_4'!A1" display="'Ueb_4'!A1" xr:uid="{4DCF6994-6905-4352-9C27-B51893A416B4}"/>
    <hyperlink ref="J32" location="'Ueb_5'!A1" display="'Ueb_5'!A1" xr:uid="{28BFE8FD-2431-456D-9B14-04E96755B160}"/>
    <hyperlink ref="J43" location="'Formate'!A1" display="'Formate'!A1" xr:uid="{C5A735EB-B6A4-4741-83A5-735A736D2B82}"/>
    <hyperlink ref="J41" location="'Timing'!A1" display="'Timing'!A1" xr:uid="{66A23E3B-3961-4049-948F-66E9087C374C}"/>
  </hyperlinks>
  <printOptions horizontalCentered="1"/>
  <pageMargins left="0.70866141732283472" right="0.70866141732283472" top="0.59055118110236227" bottom="0.59055118110236227" header="0.31496062992125984" footer="0.31496062992125984"/>
  <pageSetup paperSize="9" scale="68" orientation="portrait" r:id="rId1"/>
  <headerFooter>
    <oddHeader>&amp;R&amp;G</oddHeader>
    <oddFooter>&amp;LEine Vorlage von www.financial-modelling-videos.de&amp;C&amp;A&amp;RSeite &amp;P von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Uebersicht02">
    <tabColor rgb="FFFF0000"/>
  </sheetPr>
  <dimension ref="A1:NE50"/>
  <sheetViews>
    <sheetView showGridLines="0" zoomScaleNormal="100" zoomScaleSheetLayoutView="85" workbookViewId="0">
      <selection activeCell="D8" sqref="D8"/>
    </sheetView>
  </sheetViews>
  <sheetFormatPr baseColWidth="10" defaultColWidth="0" defaultRowHeight="12.75" outlineLevelRow="1" outlineLevelCol="1"/>
  <cols>
    <col min="1" max="2" width="4.140625" style="199" customWidth="1"/>
    <col min="3" max="3" width="33" style="199" customWidth="1"/>
    <col min="4" max="4" width="11" style="199" customWidth="1"/>
    <col min="5" max="5" width="3.42578125" style="199" customWidth="1"/>
    <col min="6" max="8" width="2" style="199" customWidth="1"/>
    <col min="9" max="9" width="10.85546875" style="199" customWidth="1"/>
    <col min="10" max="21" width="13.7109375" style="199" customWidth="1" outlineLevel="1"/>
    <col min="22" max="22" width="17.28515625" style="199" customWidth="1"/>
    <col min="23" max="26" width="13.7109375" style="199" customWidth="1" outlineLevel="1"/>
    <col min="27" max="27" width="17.28515625" style="199" customWidth="1"/>
    <col min="28" max="31" width="13.7109375" style="199" customWidth="1" outlineLevel="1"/>
    <col min="32" max="34" width="17.28515625" style="199" customWidth="1"/>
    <col min="35" max="35" width="12.5703125" style="199" hidden="1" customWidth="1"/>
    <col min="36" max="73" width="11.42578125" style="199" hidden="1" customWidth="1"/>
    <col min="74" max="369" width="0" style="199" hidden="1" customWidth="1"/>
    <col min="370" max="16384" width="11.42578125" style="199" hidden="1"/>
  </cols>
  <sheetData>
    <row r="1" spans="1:36" ht="20.25">
      <c r="A1" s="42" t="s">
        <v>533</v>
      </c>
      <c r="B1" s="42"/>
      <c r="C1" s="42"/>
      <c r="D1" s="42"/>
      <c r="E1" s="27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row>
    <row r="2" spans="1:36" ht="18.75" customHeight="1">
      <c r="A2" s="186"/>
      <c r="B2" s="186"/>
      <c r="C2" s="186" t="str">
        <f>Timing!C2</f>
        <v>Modell: Fiktive 5 Jahres-Finanzplanung</v>
      </c>
      <c r="D2" s="186"/>
      <c r="E2" s="35" t="s">
        <v>180</v>
      </c>
      <c r="F2" s="185"/>
      <c r="G2" s="185"/>
      <c r="H2" s="233"/>
      <c r="I2" s="233"/>
      <c r="J2" s="233"/>
      <c r="K2" s="233"/>
      <c r="L2" s="233"/>
      <c r="M2" s="233"/>
      <c r="AI2" s="199" t="s">
        <v>376</v>
      </c>
    </row>
    <row r="3" spans="1:36" ht="18.75" customHeight="1">
      <c r="A3" s="234"/>
      <c r="B3" s="234"/>
      <c r="C3" s="186" t="str">
        <f>Timing!C3</f>
        <v>Modellintegrität:</v>
      </c>
      <c r="D3" s="235">
        <f>Timing!D3</f>
        <v>0</v>
      </c>
      <c r="E3" s="271" t="s">
        <v>181</v>
      </c>
      <c r="F3" s="185"/>
      <c r="G3" s="236"/>
      <c r="H3" s="236"/>
      <c r="I3" s="188"/>
      <c r="J3" s="495"/>
      <c r="K3" s="495"/>
      <c r="L3" s="467"/>
      <c r="M3" s="280"/>
      <c r="N3" s="280"/>
      <c r="O3" s="280"/>
      <c r="P3" s="495"/>
      <c r="Q3" s="495"/>
      <c r="R3" s="495"/>
      <c r="S3" s="280"/>
      <c r="T3" s="83"/>
      <c r="U3" s="83"/>
      <c r="V3" s="83"/>
      <c r="W3" s="83"/>
      <c r="X3" s="83"/>
      <c r="Y3" s="83"/>
      <c r="Z3" s="83"/>
      <c r="AA3" s="83"/>
      <c r="AB3" s="83"/>
      <c r="AC3" s="83"/>
      <c r="AD3" s="83"/>
      <c r="AE3" s="83"/>
      <c r="AF3" s="83"/>
      <c r="AG3" s="83"/>
      <c r="AH3" s="83"/>
      <c r="AI3" s="83"/>
      <c r="AJ3" s="83"/>
    </row>
    <row r="4" spans="1:36" ht="18.75" customHeight="1" thickBot="1">
      <c r="A4" s="158"/>
      <c r="B4" s="158"/>
      <c r="C4" s="39"/>
      <c r="D4" s="156"/>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row>
    <row r="5" spans="1:36" ht="21.75" customHeight="1">
      <c r="A5" s="132"/>
      <c r="B5" s="132"/>
      <c r="D5" s="126"/>
      <c r="E5" s="41"/>
      <c r="F5" s="41"/>
      <c r="G5" s="41"/>
      <c r="H5" s="41"/>
      <c r="I5" s="41"/>
      <c r="J5" s="551">
        <v>2022</v>
      </c>
      <c r="K5" s="551"/>
      <c r="L5" s="551"/>
      <c r="M5" s="551"/>
      <c r="N5" s="551"/>
      <c r="O5" s="551"/>
      <c r="P5" s="551"/>
      <c r="Q5" s="551"/>
      <c r="R5" s="551"/>
      <c r="S5" s="551"/>
      <c r="T5" s="551"/>
      <c r="U5" s="551"/>
      <c r="V5" s="167">
        <v>2022</v>
      </c>
      <c r="W5" s="551">
        <f>YEAR(W7)</f>
        <v>2023</v>
      </c>
      <c r="X5" s="551"/>
      <c r="Y5" s="551"/>
      <c r="Z5" s="551"/>
      <c r="AA5" s="167">
        <f>W5</f>
        <v>2023</v>
      </c>
      <c r="AB5" s="552">
        <f>YEAR(AB7)</f>
        <v>2024</v>
      </c>
      <c r="AC5" s="554"/>
      <c r="AD5" s="554"/>
      <c r="AE5" s="554"/>
      <c r="AF5" s="167">
        <f>AB5</f>
        <v>2024</v>
      </c>
      <c r="AG5" s="167">
        <f>YEAR(AG7)</f>
        <v>2025</v>
      </c>
      <c r="AH5" s="167">
        <f>YEAR(AH7)</f>
        <v>2026</v>
      </c>
    </row>
    <row r="6" spans="1:36" ht="24.75" customHeight="1" thickBot="1">
      <c r="A6" s="158"/>
      <c r="B6" s="158"/>
      <c r="C6" s="39" t="s">
        <v>164</v>
      </c>
      <c r="D6" s="39"/>
      <c r="E6" s="39"/>
      <c r="F6" s="39"/>
      <c r="G6" s="39"/>
      <c r="H6" s="39"/>
      <c r="I6" s="39"/>
      <c r="J6" s="168"/>
      <c r="K6" s="163">
        <v>1</v>
      </c>
      <c r="L6" s="169"/>
      <c r="M6" s="168"/>
      <c r="N6" s="163">
        <v>2</v>
      </c>
      <c r="O6" s="169"/>
      <c r="P6" s="168"/>
      <c r="Q6" s="163">
        <v>3</v>
      </c>
      <c r="R6" s="169"/>
      <c r="S6" s="168"/>
      <c r="T6" s="163">
        <v>4</v>
      </c>
      <c r="U6" s="169"/>
      <c r="V6" s="170" t="s">
        <v>375</v>
      </c>
      <c r="W6" s="162">
        <v>1</v>
      </c>
      <c r="X6" s="162">
        <v>2</v>
      </c>
      <c r="Y6" s="162">
        <v>3</v>
      </c>
      <c r="Z6" s="162">
        <v>4</v>
      </c>
      <c r="AA6" s="170" t="s">
        <v>375</v>
      </c>
      <c r="AB6" s="162">
        <v>1</v>
      </c>
      <c r="AC6" s="162">
        <v>2</v>
      </c>
      <c r="AD6" s="162">
        <v>3</v>
      </c>
      <c r="AE6" s="162">
        <v>4</v>
      </c>
      <c r="AF6" s="171" t="s">
        <v>375</v>
      </c>
      <c r="AG6" s="171" t="s">
        <v>375</v>
      </c>
      <c r="AH6" s="171" t="s">
        <v>375</v>
      </c>
    </row>
    <row r="7" spans="1:36" ht="17.25" customHeight="1">
      <c r="A7" s="132"/>
      <c r="B7" s="132"/>
      <c r="C7" s="143" t="s">
        <v>809</v>
      </c>
      <c r="D7" s="126"/>
      <c r="E7" s="41"/>
      <c r="F7" s="41"/>
      <c r="G7" s="84"/>
      <c r="H7" s="41"/>
      <c r="I7" s="161" t="s">
        <v>118</v>
      </c>
      <c r="J7" s="172">
        <v>44562</v>
      </c>
      <c r="K7" s="172">
        <v>44593</v>
      </c>
      <c r="L7" s="172">
        <v>44621</v>
      </c>
      <c r="M7" s="172">
        <v>44652</v>
      </c>
      <c r="N7" s="172">
        <v>44682</v>
      </c>
      <c r="O7" s="172">
        <v>44713</v>
      </c>
      <c r="P7" s="172">
        <v>44743</v>
      </c>
      <c r="Q7" s="172">
        <v>44774</v>
      </c>
      <c r="R7" s="172">
        <v>44805</v>
      </c>
      <c r="S7" s="172">
        <v>44835</v>
      </c>
      <c r="T7" s="172">
        <v>44866</v>
      </c>
      <c r="U7" s="172">
        <v>44896</v>
      </c>
      <c r="V7" s="181">
        <v>44621</v>
      </c>
      <c r="W7" s="172">
        <f>V8+1</f>
        <v>44927</v>
      </c>
      <c r="X7" s="172">
        <f>W8+1</f>
        <v>45017</v>
      </c>
      <c r="Y7" s="172">
        <f t="shared" ref="Y7:Z7" si="0">X8+1</f>
        <v>45108</v>
      </c>
      <c r="Z7" s="172">
        <f t="shared" si="0"/>
        <v>45200</v>
      </c>
      <c r="AA7" s="181">
        <f>W7</f>
        <v>44927</v>
      </c>
      <c r="AB7" s="172">
        <f>AA8+1</f>
        <v>45292</v>
      </c>
      <c r="AC7" s="172">
        <f>AB8+1</f>
        <v>45383</v>
      </c>
      <c r="AD7" s="172">
        <f t="shared" ref="AD7:AE7" si="1">AC8+1</f>
        <v>45474</v>
      </c>
      <c r="AE7" s="172">
        <f t="shared" si="1"/>
        <v>45566</v>
      </c>
      <c r="AF7" s="181">
        <f>AB7</f>
        <v>45292</v>
      </c>
      <c r="AG7" s="181">
        <f>AF8+1</f>
        <v>45658</v>
      </c>
      <c r="AH7" s="181">
        <f>AG8+1</f>
        <v>46023</v>
      </c>
    </row>
    <row r="8" spans="1:36" ht="17.25" customHeight="1">
      <c r="A8" s="132"/>
      <c r="B8" s="132"/>
      <c r="D8" s="126"/>
      <c r="E8" s="41"/>
      <c r="F8" s="41"/>
      <c r="G8" s="84"/>
      <c r="H8" s="41"/>
      <c r="I8" s="161" t="s">
        <v>119</v>
      </c>
      <c r="J8" s="172">
        <v>44592</v>
      </c>
      <c r="K8" s="172">
        <v>44620</v>
      </c>
      <c r="L8" s="172">
        <v>44651</v>
      </c>
      <c r="M8" s="172">
        <v>44681</v>
      </c>
      <c r="N8" s="172">
        <v>44712</v>
      </c>
      <c r="O8" s="172">
        <v>44742</v>
      </c>
      <c r="P8" s="172">
        <v>44773</v>
      </c>
      <c r="Q8" s="172">
        <v>44804</v>
      </c>
      <c r="R8" s="172">
        <v>44834</v>
      </c>
      <c r="S8" s="172">
        <v>44865</v>
      </c>
      <c r="T8" s="172">
        <v>44895</v>
      </c>
      <c r="U8" s="172">
        <v>44926</v>
      </c>
      <c r="V8" s="181">
        <v>44926</v>
      </c>
      <c r="W8" s="172">
        <f>EOMONTH(W7,2)</f>
        <v>45016</v>
      </c>
      <c r="X8" s="172">
        <f>EOMONTH(X7,2)</f>
        <v>45107</v>
      </c>
      <c r="Y8" s="172">
        <f>EOMONTH(Y7,2)</f>
        <v>45199</v>
      </c>
      <c r="Z8" s="172">
        <f>EOMONTH(Z7,2)</f>
        <v>45291</v>
      </c>
      <c r="AA8" s="181">
        <f>Z8</f>
        <v>45291</v>
      </c>
      <c r="AB8" s="172">
        <f>EOMONTH(AB7,2)</f>
        <v>45382</v>
      </c>
      <c r="AC8" s="172">
        <f>EOMONTH(AC7,2)</f>
        <v>45473</v>
      </c>
      <c r="AD8" s="172">
        <f>EOMONTH(AD7,2)</f>
        <v>45565</v>
      </c>
      <c r="AE8" s="172">
        <f>EOMONTH(AE7,2)</f>
        <v>45657</v>
      </c>
      <c r="AF8" s="181">
        <f>AE8</f>
        <v>45657</v>
      </c>
      <c r="AG8" s="181">
        <f>EOMONTH(AG7,11)</f>
        <v>46022</v>
      </c>
      <c r="AH8" s="181">
        <f>EOMONTH(AH7,11)</f>
        <v>46387</v>
      </c>
    </row>
    <row r="9" spans="1:36" ht="17.25" customHeight="1">
      <c r="A9" s="132"/>
      <c r="B9" s="132"/>
      <c r="D9" s="126"/>
      <c r="E9" s="41"/>
      <c r="F9" s="41"/>
      <c r="G9" s="41"/>
      <c r="H9" s="41"/>
      <c r="L9" s="164"/>
      <c r="M9" s="165"/>
      <c r="O9" s="164"/>
      <c r="P9" s="165"/>
      <c r="R9" s="164"/>
      <c r="S9" s="165"/>
      <c r="V9" s="160"/>
      <c r="W9" s="164"/>
      <c r="X9" s="166"/>
      <c r="Y9" s="166"/>
      <c r="Z9" s="165"/>
      <c r="AA9" s="160"/>
      <c r="AB9" s="164"/>
      <c r="AC9" s="166"/>
      <c r="AD9" s="166"/>
      <c r="AE9" s="165"/>
      <c r="AF9" s="160"/>
      <c r="AG9" s="160"/>
      <c r="AH9" s="160"/>
    </row>
    <row r="10" spans="1:36" ht="17.25" customHeight="1">
      <c r="A10" s="132"/>
      <c r="B10" s="132"/>
      <c r="C10" s="199" t="s">
        <v>158</v>
      </c>
      <c r="J10" s="195">
        <v>0</v>
      </c>
      <c r="K10" s="195">
        <v>0</v>
      </c>
      <c r="L10" s="501">
        <v>16200</v>
      </c>
      <c r="M10" s="502">
        <v>46250</v>
      </c>
      <c r="N10" s="195">
        <v>22850</v>
      </c>
      <c r="O10" s="501">
        <v>17850</v>
      </c>
      <c r="P10" s="502">
        <v>15200</v>
      </c>
      <c r="Q10" s="228">
        <v>59450</v>
      </c>
      <c r="R10" s="501">
        <v>86000</v>
      </c>
      <c r="S10" s="502">
        <v>51000</v>
      </c>
      <c r="T10" s="195">
        <v>71000</v>
      </c>
      <c r="U10" s="195">
        <v>76000</v>
      </c>
      <c r="V10" s="499">
        <v>461800</v>
      </c>
      <c r="W10" s="503">
        <f>SUMIFS('GuV+CF+Bilanz'!$J11:$BU11,Periodenbeginn,"&gt;="&amp;W$7,Periodenende,"&lt;="&amp;W$8)</f>
        <v>278530</v>
      </c>
      <c r="X10" s="529">
        <f>SUMIFS('GuV+CF+Bilanz'!$J11:$BU11,Periodenbeginn,"&gt;="&amp;X$7,Periodenende,"&lt;="&amp;X$8)</f>
        <v>294579.07224000001</v>
      </c>
      <c r="Y10" s="529">
        <f>SUMIFS('GuV+CF+Bilanz'!$J11:$BU11,Periodenbeginn,"&gt;="&amp;Y$7,Periodenende,"&lt;="&amp;Y$8)</f>
        <v>309488.06009366596</v>
      </c>
      <c r="Z10" s="530">
        <f>SUMIFS('GuV+CF+Bilanz'!$J11:$BU11,Periodenbeginn,"&gt;="&amp;Z$7,Periodenende,"&lt;="&amp;Z$8)</f>
        <v>319931.06559590367</v>
      </c>
      <c r="AA10" s="499">
        <f t="shared" ref="AA10:AA15" si="2">SUM(W10:Z10)</f>
        <v>1202528.1979295695</v>
      </c>
      <c r="AB10" s="503">
        <f>SUMIFS('GuV+CF+Bilanz'!$J11:$BU11,Periodenbeginn,"&gt;="&amp;AB$7,Periodenende,"&lt;="&amp;AB$8)</f>
        <v>328079.94581452513</v>
      </c>
      <c r="AC10" s="529">
        <f>SUMIFS('GuV+CF+Bilanz'!$J11:$BU11,Periodenbeginn,"&gt;="&amp;AC$7,Periodenende,"&lt;="&amp;AC$8)</f>
        <v>336475.74525265105</v>
      </c>
      <c r="AD10" s="529">
        <f>SUMIFS('GuV+CF+Bilanz'!$J11:$BU11,Periodenbeginn,"&gt;="&amp;AD$7,Periodenende,"&lt;="&amp;AD$8)</f>
        <v>345125.94580955163</v>
      </c>
      <c r="AE10" s="530">
        <f>SUMIFS('GuV+CF+Bilanz'!$J11:$BU11,Periodenbeginn,"&gt;="&amp;AE$7,Periodenende,"&lt;="&amp;AE$8)</f>
        <v>354038.25609352684</v>
      </c>
      <c r="AF10" s="499">
        <f t="shared" ref="AF10:AF15" si="3">SUM(AB10:AE10)</f>
        <v>1363719.8929702546</v>
      </c>
      <c r="AG10" s="499">
        <f>SUMIFS('GuV+CF+Bilanz'!$J11:$BU11,Periodenbeginn,"&gt;="&amp;AG$7,Periodenende,"&lt;="&amp;AG$8)</f>
        <v>1510801.4033408524</v>
      </c>
      <c r="AH10" s="499">
        <f>SUMIFS('GuV+CF+Bilanz'!$J11:$BU11,Periodenbeginn,"&gt;="&amp;AH$7,Periodenende,"&lt;="&amp;AH$8)</f>
        <v>1676536.5306960563</v>
      </c>
    </row>
    <row r="11" spans="1:36" ht="17.25" customHeight="1">
      <c r="A11" s="132"/>
      <c r="B11" s="132"/>
      <c r="C11" s="199" t="s">
        <v>597</v>
      </c>
      <c r="J11" s="195">
        <v>0</v>
      </c>
      <c r="K11" s="195">
        <v>0</v>
      </c>
      <c r="L11" s="501">
        <v>-2000</v>
      </c>
      <c r="M11" s="502">
        <v>-2562.5</v>
      </c>
      <c r="N11" s="195">
        <v>-3510</v>
      </c>
      <c r="O11" s="501">
        <v>-750</v>
      </c>
      <c r="P11" s="502">
        <v>-397.5</v>
      </c>
      <c r="Q11" s="228">
        <v>6637.5</v>
      </c>
      <c r="R11" s="501">
        <v>3982.5</v>
      </c>
      <c r="S11" s="502">
        <v>-5250</v>
      </c>
      <c r="T11" s="195">
        <v>3000</v>
      </c>
      <c r="U11" s="195">
        <v>750</v>
      </c>
      <c r="V11" s="499">
        <v>-100</v>
      </c>
      <c r="W11" s="503">
        <f>SUMIFS('GuV+CF+Bilanz'!$J12:$BU12,Periodenbeginn,"&gt;="&amp;W$7,Periodenende,"&lt;="&amp;W$8)</f>
        <v>2854.5</v>
      </c>
      <c r="X11" s="529">
        <f>SUMIFS('GuV+CF+Bilanz'!$J12:$BU12,Periodenbeginn,"&gt;="&amp;X$7,Periodenende,"&lt;="&amp;X$8)</f>
        <v>716.40903600000092</v>
      </c>
      <c r="Y11" s="529">
        <f>SUMIFS('GuV+CF+Bilanz'!$J12:$BU12,Periodenbeginn,"&gt;="&amp;Y$7,Periodenende,"&lt;="&amp;Y$8)</f>
        <v>760.25900027548778</v>
      </c>
      <c r="Z11" s="530">
        <f>SUMIFS('GuV+CF+Bilanz'!$J12:$BU12,Periodenbeginn,"&gt;="&amp;Z$7,Periodenende,"&lt;="&amp;Z$8)</f>
        <v>399.40257266718436</v>
      </c>
      <c r="AA11" s="499">
        <f t="shared" ref="AA11:AA12" si="4">SUM(W11:Z11)</f>
        <v>4730.5706089426731</v>
      </c>
      <c r="AB11" s="503">
        <f>SUMIFS('GuV+CF+Bilanz'!$J12:$BU12,Periodenbeginn,"&gt;="&amp;AB$7,Periodenende,"&lt;="&amp;AB$8)</f>
        <v>411.50487002157206</v>
      </c>
      <c r="AC11" s="529">
        <f>SUMIFS('GuV+CF+Bilanz'!$J12:$BU12,Periodenbeginn,"&gt;="&amp;AC$7,Periodenende,"&lt;="&amp;AC$8)</f>
        <v>423.97387908809469</v>
      </c>
      <c r="AD11" s="529">
        <f>SUMIFS('GuV+CF+Bilanz'!$J12:$BU12,Periodenbeginn,"&gt;="&amp;AD$7,Periodenende,"&lt;="&amp;AD$8)</f>
        <v>436.82071159834595</v>
      </c>
      <c r="AE11" s="530">
        <f>SUMIFS('GuV+CF+Bilanz'!$J12:$BU12,Periodenbeginn,"&gt;="&amp;AE$7,Periodenende,"&lt;="&amp;AE$8)</f>
        <v>450.05681598048614</v>
      </c>
      <c r="AF11" s="499">
        <f t="shared" ref="AF11:AF12" si="5">SUM(AB11:AE11)</f>
        <v>1722.3562766884988</v>
      </c>
      <c r="AG11" s="499">
        <f>SUMIFS('GuV+CF+Bilanz'!$J12:$BU12,Periodenbeginn,"&gt;="&amp;AG$7,Periodenende,"&lt;="&amp;AG$8)</f>
        <v>1940.7941633775044</v>
      </c>
      <c r="AH11" s="499">
        <f>SUMIFS('GuV+CF+Bilanz'!$J12:$BU12,Periodenbeginn,"&gt;="&amp;AH$7,Periodenende,"&lt;="&amp;AH$8)</f>
        <v>2186.9354416278074</v>
      </c>
    </row>
    <row r="12" spans="1:36" ht="17.25" customHeight="1">
      <c r="A12" s="132"/>
      <c r="B12" s="132"/>
      <c r="C12" s="199" t="s">
        <v>598</v>
      </c>
      <c r="J12" s="195">
        <v>0</v>
      </c>
      <c r="K12" s="195">
        <v>0</v>
      </c>
      <c r="L12" s="501">
        <v>0</v>
      </c>
      <c r="M12" s="502">
        <v>0</v>
      </c>
      <c r="N12" s="195">
        <v>0</v>
      </c>
      <c r="O12" s="501">
        <v>0</v>
      </c>
      <c r="P12" s="502">
        <v>0</v>
      </c>
      <c r="Q12" s="228">
        <v>0</v>
      </c>
      <c r="R12" s="501">
        <v>0</v>
      </c>
      <c r="S12" s="502">
        <v>0</v>
      </c>
      <c r="T12" s="195">
        <v>0</v>
      </c>
      <c r="U12" s="195">
        <v>0</v>
      </c>
      <c r="V12" s="499">
        <v>0</v>
      </c>
      <c r="W12" s="503">
        <f>SUMIFS('GuV+CF+Bilanz'!$J13:$BU13,Periodenbeginn,"&gt;="&amp;W$7,Periodenende,"&lt;="&amp;W$8)</f>
        <v>0</v>
      </c>
      <c r="X12" s="529">
        <f>SUMIFS('GuV+CF+Bilanz'!$J13:$BU13,Periodenbeginn,"&gt;="&amp;X$7,Periodenende,"&lt;="&amp;X$8)</f>
        <v>0</v>
      </c>
      <c r="Y12" s="529">
        <f>SUMIFS('GuV+CF+Bilanz'!$J13:$BU13,Periodenbeginn,"&gt;="&amp;Y$7,Periodenende,"&lt;="&amp;Y$8)</f>
        <v>0</v>
      </c>
      <c r="Z12" s="530">
        <f>SUMIFS('GuV+CF+Bilanz'!$J13:$BU13,Periodenbeginn,"&gt;="&amp;Z$7,Periodenende,"&lt;="&amp;Z$8)</f>
        <v>0</v>
      </c>
      <c r="AA12" s="499">
        <f t="shared" si="4"/>
        <v>0</v>
      </c>
      <c r="AB12" s="503">
        <f>SUMIFS('GuV+CF+Bilanz'!$J13:$BU13,Periodenbeginn,"&gt;="&amp;AB$7,Periodenende,"&lt;="&amp;AB$8)</f>
        <v>12632</v>
      </c>
      <c r="AC12" s="529">
        <f>SUMIFS('GuV+CF+Bilanz'!$J13:$BU13,Periodenbeginn,"&gt;="&amp;AC$7,Periodenende,"&lt;="&amp;AC$8)</f>
        <v>0</v>
      </c>
      <c r="AD12" s="529">
        <f>SUMIFS('GuV+CF+Bilanz'!$J13:$BU13,Periodenbeginn,"&gt;="&amp;AD$7,Periodenende,"&lt;="&amp;AD$8)</f>
        <v>0</v>
      </c>
      <c r="AE12" s="530">
        <f>SUMIFS('GuV+CF+Bilanz'!$J13:$BU13,Periodenbeginn,"&gt;="&amp;AE$7,Periodenende,"&lt;="&amp;AE$8)</f>
        <v>9512</v>
      </c>
      <c r="AF12" s="499">
        <f t="shared" si="5"/>
        <v>22144</v>
      </c>
      <c r="AG12" s="499">
        <f>SUMIFS('GuV+CF+Bilanz'!$J13:$BU13,Periodenbeginn,"&gt;="&amp;AG$7,Periodenende,"&lt;="&amp;AG$8)</f>
        <v>3255</v>
      </c>
      <c r="AH12" s="499">
        <f>SUMIFS('GuV+CF+Bilanz'!$J13:$BU13,Periodenbeginn,"&gt;="&amp;AH$7,Periodenende,"&lt;="&amp;AH$8)</f>
        <v>7155</v>
      </c>
    </row>
    <row r="13" spans="1:36" ht="17.25" customHeight="1">
      <c r="A13" s="132"/>
      <c r="B13" s="132"/>
      <c r="C13" s="144" t="s">
        <v>599</v>
      </c>
      <c r="D13" s="145"/>
      <c r="E13" s="145"/>
      <c r="F13" s="145"/>
      <c r="G13" s="145"/>
      <c r="H13" s="145"/>
      <c r="I13" s="145"/>
      <c r="J13" s="393">
        <v>0</v>
      </c>
      <c r="K13" s="393">
        <v>0</v>
      </c>
      <c r="L13" s="531">
        <v>14200</v>
      </c>
      <c r="M13" s="532">
        <v>43687.5</v>
      </c>
      <c r="N13" s="393">
        <v>19340</v>
      </c>
      <c r="O13" s="531">
        <v>17100</v>
      </c>
      <c r="P13" s="532">
        <v>14802.5</v>
      </c>
      <c r="Q13" s="393">
        <v>66087.5</v>
      </c>
      <c r="R13" s="531">
        <v>89982.5</v>
      </c>
      <c r="S13" s="532">
        <v>45750</v>
      </c>
      <c r="T13" s="393">
        <v>74000</v>
      </c>
      <c r="U13" s="393">
        <v>76750</v>
      </c>
      <c r="V13" s="393">
        <v>461700</v>
      </c>
      <c r="W13" s="531">
        <f>SUM(W10:W12)</f>
        <v>281384.5</v>
      </c>
      <c r="X13" s="533">
        <f>SUM(X10:X12)</f>
        <v>295295.48127600003</v>
      </c>
      <c r="Y13" s="533">
        <f>SUM(Y10:Y12)</f>
        <v>310248.31909394148</v>
      </c>
      <c r="Z13" s="532">
        <f>SUM(Z10:Z12)</f>
        <v>320330.46816857083</v>
      </c>
      <c r="AA13" s="393">
        <f t="shared" si="2"/>
        <v>1207258.7685385123</v>
      </c>
      <c r="AB13" s="531">
        <f>SUM(AB10:AB12)</f>
        <v>341123.45068454673</v>
      </c>
      <c r="AC13" s="533">
        <f>SUM(AC10:AC12)</f>
        <v>336899.71913173911</v>
      </c>
      <c r="AD13" s="533">
        <f>SUM(AD10:AD12)</f>
        <v>345562.76652114996</v>
      </c>
      <c r="AE13" s="532">
        <f>SUM(AE10:AE12)</f>
        <v>364000.31290950731</v>
      </c>
      <c r="AF13" s="393">
        <f t="shared" si="3"/>
        <v>1387586.2492469433</v>
      </c>
      <c r="AG13" s="393">
        <f>SUM(AG10:AG12)</f>
        <v>1515997.1975042298</v>
      </c>
      <c r="AH13" s="393">
        <f>SUM(AH10:AH12)</f>
        <v>1685878.4661376842</v>
      </c>
    </row>
    <row r="14" spans="1:36" ht="17.25" customHeight="1">
      <c r="A14" s="132"/>
      <c r="B14" s="132"/>
      <c r="C14" s="199" t="s">
        <v>600</v>
      </c>
      <c r="J14" s="195">
        <v>0</v>
      </c>
      <c r="K14" s="195">
        <v>0</v>
      </c>
      <c r="L14" s="501">
        <v>5199</v>
      </c>
      <c r="M14" s="502">
        <v>17257.5</v>
      </c>
      <c r="N14" s="195">
        <v>6482</v>
      </c>
      <c r="O14" s="501">
        <v>7142</v>
      </c>
      <c r="P14" s="502">
        <v>6381.5</v>
      </c>
      <c r="Q14" s="228">
        <v>32001.5</v>
      </c>
      <c r="R14" s="501">
        <v>40497.5</v>
      </c>
      <c r="S14" s="502">
        <v>16565</v>
      </c>
      <c r="T14" s="195">
        <v>33215</v>
      </c>
      <c r="U14" s="195">
        <v>33065</v>
      </c>
      <c r="V14" s="499">
        <v>197806</v>
      </c>
      <c r="W14" s="503">
        <f>SUMIFS('GuV+CF+Bilanz'!$J15:$BU15,Periodenbeginn,"&gt;="&amp;W$7,Periodenende,"&lt;="&amp;W$8)</f>
        <v>115451.5</v>
      </c>
      <c r="X14" s="529">
        <f>SUMIFS('GuV+CF+Bilanz'!$J15:$BU15,Periodenbeginn,"&gt;="&amp;X$7,Periodenende,"&lt;="&amp;X$8)</f>
        <v>119733.03793200002</v>
      </c>
      <c r="Y14" s="529">
        <f>SUMIFS('GuV+CF+Bilanz'!$J15:$BU15,Periodenbeginn,"&gt;="&amp;Y$7,Periodenende,"&lt;="&amp;Y$8)</f>
        <v>125740.48303774185</v>
      </c>
      <c r="Z14" s="530">
        <f>SUMIFS('GuV+CF+Bilanz'!$J15:$BU15,Periodenbeginn,"&gt;="&amp;Z$7,Periodenende,"&lt;="&amp;Z$8)</f>
        <v>129556.82881102865</v>
      </c>
      <c r="AA14" s="499">
        <f t="shared" ref="AA14" si="6">SUM(W14:Z14)</f>
        <v>490481.84978077048</v>
      </c>
      <c r="AB14" s="503">
        <f>SUMIFS('GuV+CF+Bilanz'!$J15:$BU15,Periodenbeginn,"&gt;="&amp;AB$7,Periodenende,"&lt;="&amp;AB$8)</f>
        <v>119705.28536325062</v>
      </c>
      <c r="AC14" s="529">
        <f>SUMIFS('GuV+CF+Bilanz'!$J15:$BU15,Periodenbeginn,"&gt;="&amp;AC$7,Periodenende,"&lt;="&amp;AC$8)</f>
        <v>122740.24217004247</v>
      </c>
      <c r="AD14" s="529">
        <f>SUMIFS('GuV+CF+Bilanz'!$J15:$BU15,Periodenbeginn,"&gt;="&amp;AD$7,Periodenende,"&lt;="&amp;AD$8)</f>
        <v>125867.16120303694</v>
      </c>
      <c r="AE14" s="530">
        <f>SUMIFS('GuV+CF+Bilanz'!$J15:$BU15,Periodenbeginn,"&gt;="&amp;AE$7,Periodenende,"&lt;="&amp;AE$8)</f>
        <v>129088.82900965016</v>
      </c>
      <c r="AF14" s="499">
        <f t="shared" ref="AF14" si="7">SUM(AB14:AE14)</f>
        <v>497401.51774598018</v>
      </c>
      <c r="AG14" s="499">
        <f>SUMIFS('GuV+CF+Bilanz'!$J15:$BU15,Periodenbeginn,"&gt;="&amp;AG$7,Periodenende,"&lt;="&amp;AG$8)</f>
        <v>550569.29936608428</v>
      </c>
      <c r="AH14" s="499">
        <f>SUMIFS('GuV+CF+Bilanz'!$J15:$BU15,Periodenbeginn,"&gt;="&amp;AH$7,Periodenende,"&lt;="&amp;AH$8)</f>
        <v>543418.62526436581</v>
      </c>
    </row>
    <row r="15" spans="1:36" ht="17.25" customHeight="1">
      <c r="A15" s="132"/>
      <c r="B15" s="132"/>
      <c r="C15" s="144" t="s">
        <v>601</v>
      </c>
      <c r="D15" s="145"/>
      <c r="E15" s="145"/>
      <c r="F15" s="145"/>
      <c r="G15" s="145"/>
      <c r="H15" s="145"/>
      <c r="I15" s="145"/>
      <c r="J15" s="393">
        <v>0</v>
      </c>
      <c r="K15" s="393">
        <v>0</v>
      </c>
      <c r="L15" s="531">
        <v>9001</v>
      </c>
      <c r="M15" s="532">
        <v>26430</v>
      </c>
      <c r="N15" s="393">
        <v>12858</v>
      </c>
      <c r="O15" s="531">
        <v>9958</v>
      </c>
      <c r="P15" s="532">
        <v>8421</v>
      </c>
      <c r="Q15" s="393">
        <v>34086</v>
      </c>
      <c r="R15" s="531">
        <v>49485</v>
      </c>
      <c r="S15" s="532">
        <v>29185</v>
      </c>
      <c r="T15" s="393">
        <v>40785</v>
      </c>
      <c r="U15" s="393">
        <v>43685</v>
      </c>
      <c r="V15" s="393">
        <v>263894</v>
      </c>
      <c r="W15" s="531">
        <f>W13-W14</f>
        <v>165933</v>
      </c>
      <c r="X15" s="533">
        <f>X13-X14</f>
        <v>175562.44334400003</v>
      </c>
      <c r="Y15" s="533">
        <f>Y13-Y14</f>
        <v>184507.83605619962</v>
      </c>
      <c r="Z15" s="532">
        <f>Z13-Z14</f>
        <v>190773.63935754218</v>
      </c>
      <c r="AA15" s="393">
        <f t="shared" si="2"/>
        <v>716776.91875774181</v>
      </c>
      <c r="AB15" s="531">
        <f>AB13-AB14</f>
        <v>221418.16532129611</v>
      </c>
      <c r="AC15" s="533">
        <f>AC13-AC14</f>
        <v>214159.47696169664</v>
      </c>
      <c r="AD15" s="533">
        <f>AD13-AD14</f>
        <v>219695.605318113</v>
      </c>
      <c r="AE15" s="532">
        <f>AE13-AE14</f>
        <v>234911.48389985715</v>
      </c>
      <c r="AF15" s="393">
        <f t="shared" si="3"/>
        <v>890184.73150096287</v>
      </c>
      <c r="AG15" s="393">
        <f>AG13-AG14</f>
        <v>965427.89813814557</v>
      </c>
      <c r="AH15" s="393">
        <f>AH13-AH14</f>
        <v>1142459.8408733183</v>
      </c>
    </row>
    <row r="16" spans="1:36" ht="17.25" customHeight="1">
      <c r="A16" s="132"/>
      <c r="B16" s="132"/>
      <c r="C16" s="107" t="s">
        <v>602</v>
      </c>
      <c r="J16" s="195"/>
      <c r="K16" s="467"/>
      <c r="L16" s="508"/>
      <c r="M16" s="509"/>
      <c r="N16" s="467"/>
      <c r="O16" s="508"/>
      <c r="P16" s="509"/>
      <c r="Q16" s="467"/>
      <c r="R16" s="508"/>
      <c r="S16" s="509"/>
      <c r="T16" s="467"/>
      <c r="U16" s="467"/>
      <c r="V16" s="499"/>
      <c r="W16" s="508"/>
      <c r="X16" s="510"/>
      <c r="Y16" s="510"/>
      <c r="Z16" s="509"/>
      <c r="AA16" s="499"/>
      <c r="AB16" s="508"/>
      <c r="AC16" s="510"/>
      <c r="AD16" s="510"/>
      <c r="AE16" s="509"/>
      <c r="AF16" s="499"/>
      <c r="AG16" s="499"/>
      <c r="AH16" s="499"/>
    </row>
    <row r="17" spans="1:34" ht="17.25" customHeight="1">
      <c r="A17" s="132"/>
      <c r="B17" s="132"/>
      <c r="C17" s="107" t="s">
        <v>254</v>
      </c>
      <c r="J17" s="195">
        <v>0</v>
      </c>
      <c r="K17" s="195">
        <v>0</v>
      </c>
      <c r="L17" s="501">
        <v>12116.666666666668</v>
      </c>
      <c r="M17" s="502">
        <v>12116.666666666668</v>
      </c>
      <c r="N17" s="195">
        <v>17116.666666666668</v>
      </c>
      <c r="O17" s="501">
        <v>17116.666666666668</v>
      </c>
      <c r="P17" s="502">
        <v>17116.666666666668</v>
      </c>
      <c r="Q17" s="195">
        <v>17116.666666666668</v>
      </c>
      <c r="R17" s="501">
        <v>17116.666666666668</v>
      </c>
      <c r="S17" s="502">
        <v>17116.666666666668</v>
      </c>
      <c r="T17" s="195">
        <v>17116.666666666668</v>
      </c>
      <c r="U17" s="195">
        <v>22116.666666666668</v>
      </c>
      <c r="V17" s="499">
        <v>166166.66666666669</v>
      </c>
      <c r="W17" s="503">
        <f>SUMIFS('GuV+CF+Bilanz'!$J18:$BU18,Periodenbeginn,"&gt;="&amp;W$7,Periodenende,"&lt;="&amp;W$8)</f>
        <v>71893.749999999985</v>
      </c>
      <c r="X17" s="529">
        <f>SUMIFS('GuV+CF+Bilanz'!$J18:$BU18,Periodenbeginn,"&gt;="&amp;X$7,Periodenende,"&lt;="&amp;X$8)</f>
        <v>79881.249999999985</v>
      </c>
      <c r="Y17" s="529">
        <f>SUMIFS('GuV+CF+Bilanz'!$J18:$BU18,Periodenbeginn,"&gt;="&amp;Y$7,Periodenende,"&lt;="&amp;Y$8)</f>
        <v>98818.749999999985</v>
      </c>
      <c r="Z17" s="530">
        <f>SUMIFS('GuV+CF+Bilanz'!$J18:$BU18,Periodenbeginn,"&gt;="&amp;Z$7,Periodenende,"&lt;="&amp;Z$8)</f>
        <v>105693.74999999999</v>
      </c>
      <c r="AA17" s="499">
        <f t="shared" ref="AA17:AA20" si="8">SUM(W17:Z17)</f>
        <v>356287.49999999994</v>
      </c>
      <c r="AB17" s="503">
        <f>SUMIFS('GuV+CF+Bilanz'!$J18:$BU18,Periodenbeginn,"&gt;="&amp;AB$7,Periodenende,"&lt;="&amp;AB$8)</f>
        <v>118105.15625</v>
      </c>
      <c r="AC17" s="529">
        <f>SUMIFS('GuV+CF+Bilanz'!$J18:$BU18,Periodenbeginn,"&gt;="&amp;AC$7,Periodenende,"&lt;="&amp;AC$8)</f>
        <v>132270.75</v>
      </c>
      <c r="AD17" s="529">
        <f>SUMIFS('GuV+CF+Bilanz'!$J18:$BU18,Periodenbeginn,"&gt;="&amp;AD$7,Periodenende,"&lt;="&amp;AD$8)</f>
        <v>132270.75</v>
      </c>
      <c r="AE17" s="530">
        <f>SUMIFS('GuV+CF+Bilanz'!$J18:$BU18,Periodenbeginn,"&gt;="&amp;AE$7,Periodenende,"&lt;="&amp;AE$8)</f>
        <v>132270.75</v>
      </c>
      <c r="AF17" s="499">
        <f t="shared" ref="AF17:AF20" si="9">SUM(AB17:AE17)</f>
        <v>514917.40625</v>
      </c>
      <c r="AG17" s="499">
        <f>SUMIFS('GuV+CF+Bilanz'!$J18:$BU18,Periodenbeginn,"&gt;="&amp;AG$7,Periodenende,"&lt;="&amp;AG$8)</f>
        <v>559135.2424999997</v>
      </c>
      <c r="AH17" s="499">
        <f>SUMIFS('GuV+CF+Bilanz'!$J18:$BU18,Periodenbeginn,"&gt;="&amp;AH$7,Periodenende,"&lt;="&amp;AH$8)</f>
        <v>609912.67488749977</v>
      </c>
    </row>
    <row r="18" spans="1:34" ht="17.25" customHeight="1">
      <c r="A18" s="132"/>
      <c r="B18" s="132"/>
      <c r="C18" s="41" t="s">
        <v>783</v>
      </c>
      <c r="J18" s="195">
        <v>0</v>
      </c>
      <c r="K18" s="195">
        <v>0</v>
      </c>
      <c r="L18" s="501">
        <v>2472.8333333333335</v>
      </c>
      <c r="M18" s="502">
        <v>2472.8333333333335</v>
      </c>
      <c r="N18" s="195">
        <v>2472.8333333333335</v>
      </c>
      <c r="O18" s="501">
        <v>2472.8333333333335</v>
      </c>
      <c r="P18" s="502">
        <v>2472.8333333333335</v>
      </c>
      <c r="Q18" s="195">
        <v>2472.8333333333335</v>
      </c>
      <c r="R18" s="501">
        <v>2472.8333333333335</v>
      </c>
      <c r="S18" s="502">
        <v>2472.8333333333335</v>
      </c>
      <c r="T18" s="195">
        <v>2472.8333333333335</v>
      </c>
      <c r="U18" s="195">
        <v>3472.8333333333335</v>
      </c>
      <c r="V18" s="499">
        <v>25728.333333333332</v>
      </c>
      <c r="W18" s="503">
        <f>SUMIFS('GuV+CF+Bilanz'!$J19:$BU19,Periodenbeginn,"&gt;="&amp;W$7,Periodenende,"&lt;="&amp;W$8)</f>
        <v>11581.25</v>
      </c>
      <c r="X18" s="529">
        <f>SUMIFS('GuV+CF+Bilanz'!$J19:$BU19,Periodenbeginn,"&gt;="&amp;X$7,Periodenende,"&lt;="&amp;X$8)</f>
        <v>13228.25</v>
      </c>
      <c r="Y18" s="529">
        <f>SUMIFS('GuV+CF+Bilanz'!$J19:$BU19,Periodenbeginn,"&gt;="&amp;Y$7,Periodenende,"&lt;="&amp;Y$8)</f>
        <v>17015.75</v>
      </c>
      <c r="Z18" s="530">
        <f>SUMIFS('GuV+CF+Bilanz'!$J19:$BU19,Periodenbeginn,"&gt;="&amp;Z$7,Periodenende,"&lt;="&amp;Z$8)</f>
        <v>18588.75</v>
      </c>
      <c r="AA18" s="499">
        <f t="shared" si="8"/>
        <v>60414</v>
      </c>
      <c r="AB18" s="503">
        <f>SUMIFS('GuV+CF+Bilanz'!$J19:$BU19,Periodenbeginn,"&gt;="&amp;AB$7,Periodenende,"&lt;="&amp;AB$8)</f>
        <v>21124.356249999997</v>
      </c>
      <c r="AC18" s="529">
        <f>SUMIFS('GuV+CF+Bilanz'!$J19:$BU19,Periodenbeginn,"&gt;="&amp;AC$7,Periodenende,"&lt;="&amp;AC$8)</f>
        <v>24665.754687499997</v>
      </c>
      <c r="AD18" s="529">
        <f>SUMIFS('GuV+CF+Bilanz'!$J19:$BU19,Periodenbeginn,"&gt;="&amp;AD$7,Periodenende,"&lt;="&amp;AD$8)</f>
        <v>24665.754687499997</v>
      </c>
      <c r="AE18" s="530">
        <f>SUMIFS('GuV+CF+Bilanz'!$J19:$BU19,Periodenbeginn,"&gt;="&amp;AE$7,Periodenende,"&lt;="&amp;AE$8)</f>
        <v>24665.754687499997</v>
      </c>
      <c r="AF18" s="499">
        <f t="shared" si="9"/>
        <v>95121.620312499988</v>
      </c>
      <c r="AG18" s="499">
        <f>SUMIFS('GuV+CF+Bilanz'!$J19:$BU19,Periodenbeginn,"&gt;="&amp;AG$7,Periodenende,"&lt;="&amp;AG$8)</f>
        <v>104530.52353125002</v>
      </c>
      <c r="AH18" s="499">
        <f>SUMIFS('GuV+CF+Bilanz'!$J19:$BU19,Periodenbeginn,"&gt;="&amp;AH$7,Periodenende,"&lt;="&amp;AH$8)</f>
        <v>114540.92213421871</v>
      </c>
    </row>
    <row r="19" spans="1:34" ht="17.25" customHeight="1">
      <c r="A19" s="132"/>
      <c r="B19" s="132"/>
      <c r="C19" s="625" t="s">
        <v>258</v>
      </c>
      <c r="J19" s="195">
        <v>0</v>
      </c>
      <c r="K19" s="195">
        <v>0</v>
      </c>
      <c r="L19" s="501">
        <v>1225</v>
      </c>
      <c r="M19" s="502">
        <v>475</v>
      </c>
      <c r="N19" s="195">
        <v>766.66666666666663</v>
      </c>
      <c r="O19" s="501">
        <v>516.66666666666663</v>
      </c>
      <c r="P19" s="502">
        <v>516.66666666666663</v>
      </c>
      <c r="Q19" s="195">
        <v>516.66666666666663</v>
      </c>
      <c r="R19" s="501">
        <v>516.66666666666663</v>
      </c>
      <c r="S19" s="502">
        <v>516.66666666666663</v>
      </c>
      <c r="T19" s="195">
        <v>516.66666666666663</v>
      </c>
      <c r="U19" s="195">
        <v>808.33333333333337</v>
      </c>
      <c r="V19" s="499">
        <v>6375</v>
      </c>
      <c r="W19" s="503">
        <f>SUMIFS('GuV+CF+Bilanz'!$J20:$BU20,Periodenbeginn,"&gt;="&amp;W$7,Periodenende,"&lt;="&amp;W$8)</f>
        <v>2300</v>
      </c>
      <c r="X19" s="529">
        <f>SUMIFS('GuV+CF+Bilanz'!$J20:$BU20,Periodenbeginn,"&gt;="&amp;X$7,Periodenende,"&lt;="&amp;X$8)</f>
        <v>1925.0000000000002</v>
      </c>
      <c r="Y19" s="529">
        <f>SUMIFS('GuV+CF+Bilanz'!$J20:$BU20,Periodenbeginn,"&gt;="&amp;Y$7,Periodenende,"&lt;="&amp;Y$8)</f>
        <v>2300</v>
      </c>
      <c r="Z19" s="530">
        <f>SUMIFS('GuV+CF+Bilanz'!$J20:$BU20,Periodenbeginn,"&gt;="&amp;Z$7,Periodenende,"&lt;="&amp;Z$8)</f>
        <v>3008.333333333333</v>
      </c>
      <c r="AA19" s="499">
        <f t="shared" si="8"/>
        <v>9533.3333333333321</v>
      </c>
      <c r="AB19" s="503">
        <f>SUMIFS('GuV+CF+Bilanz'!$J20:$BU20,Periodenbeginn,"&gt;="&amp;AB$7,Periodenende,"&lt;="&amp;AB$8)</f>
        <v>2425</v>
      </c>
      <c r="AC19" s="529">
        <f>SUMIFS('GuV+CF+Bilanz'!$J20:$BU20,Periodenbeginn,"&gt;="&amp;AC$7,Periodenende,"&lt;="&amp;AC$8)</f>
        <v>2800</v>
      </c>
      <c r="AD19" s="529">
        <f>SUMIFS('GuV+CF+Bilanz'!$J20:$BU20,Periodenbeginn,"&gt;="&amp;AD$7,Periodenende,"&lt;="&amp;AD$8)</f>
        <v>2550</v>
      </c>
      <c r="AE19" s="530">
        <f>SUMIFS('GuV+CF+Bilanz'!$J20:$BU20,Periodenbeginn,"&gt;="&amp;AE$7,Periodenende,"&lt;="&amp;AE$8)</f>
        <v>2550</v>
      </c>
      <c r="AF19" s="499">
        <f t="shared" si="9"/>
        <v>10325</v>
      </c>
      <c r="AG19" s="499">
        <f>SUMIFS('GuV+CF+Bilanz'!$J20:$BU20,Periodenbeginn,"&gt;="&amp;AG$7,Periodenende,"&lt;="&amp;AG$8)</f>
        <v>10741.666666666666</v>
      </c>
      <c r="AH19" s="499">
        <f>SUMIFS('GuV+CF+Bilanz'!$J20:$BU20,Periodenbeginn,"&gt;="&amp;AH$7,Periodenende,"&lt;="&amp;AH$8)</f>
        <v>11533.333333333334</v>
      </c>
    </row>
    <row r="20" spans="1:34" ht="17.25" customHeight="1">
      <c r="A20" s="132"/>
      <c r="B20" s="132"/>
      <c r="C20" s="199" t="s">
        <v>151</v>
      </c>
      <c r="J20" s="195">
        <v>0</v>
      </c>
      <c r="K20" s="195">
        <v>0</v>
      </c>
      <c r="L20" s="501">
        <v>2046.6666666666667</v>
      </c>
      <c r="M20" s="502">
        <v>2121.666666666667</v>
      </c>
      <c r="N20" s="195">
        <v>2319.583333333333</v>
      </c>
      <c r="O20" s="501">
        <v>2611.25</v>
      </c>
      <c r="P20" s="502">
        <v>2694.583333333333</v>
      </c>
      <c r="Q20" s="195">
        <v>2861.25</v>
      </c>
      <c r="R20" s="501">
        <v>2886.25</v>
      </c>
      <c r="S20" s="502">
        <v>2886.25</v>
      </c>
      <c r="T20" s="195">
        <v>2886.25</v>
      </c>
      <c r="U20" s="195">
        <v>2886.25</v>
      </c>
      <c r="V20" s="499">
        <v>26200</v>
      </c>
      <c r="W20" s="503">
        <f>SUMIFS('GuV+CF+Bilanz'!$J21:$BU21,Periodenbeginn,"&gt;="&amp;W$7,Periodenende,"&lt;="&amp;W$8)</f>
        <v>8783.75</v>
      </c>
      <c r="X20" s="529">
        <f>SUMIFS('GuV+CF+Bilanz'!$J21:$BU21,Periodenbeginn,"&gt;="&amp;X$7,Periodenende,"&lt;="&amp;X$8)</f>
        <v>8896.25</v>
      </c>
      <c r="Y20" s="529">
        <f>SUMIFS('GuV+CF+Bilanz'!$J21:$BU21,Periodenbeginn,"&gt;="&amp;Y$7,Periodenende,"&lt;="&amp;Y$8)</f>
        <v>8896.25</v>
      </c>
      <c r="Z20" s="530">
        <f>SUMIFS('GuV+CF+Bilanz'!$J21:$BU21,Periodenbeginn,"&gt;="&amp;Z$7,Periodenende,"&lt;="&amp;Z$8)</f>
        <v>9527.3611111111095</v>
      </c>
      <c r="AA20" s="499">
        <f t="shared" si="8"/>
        <v>36103.611111111109</v>
      </c>
      <c r="AB20" s="503">
        <f>SUMIFS('GuV+CF+Bilanz'!$J21:$BU21,Periodenbeginn,"&gt;="&amp;AB$7,Periodenende,"&lt;="&amp;AB$8)</f>
        <v>9842.9166666666642</v>
      </c>
      <c r="AC20" s="529">
        <f>SUMIFS('GuV+CF+Bilanz'!$J21:$BU21,Periodenbeginn,"&gt;="&amp;AC$7,Periodenende,"&lt;="&amp;AC$8)</f>
        <v>9842.9166666666642</v>
      </c>
      <c r="AD20" s="529">
        <f>SUMIFS('GuV+CF+Bilanz'!$J21:$BU21,Periodenbeginn,"&gt;="&amp;AD$7,Periodenende,"&lt;="&amp;AD$8)</f>
        <v>9897.0833333333321</v>
      </c>
      <c r="AE20" s="530">
        <f>SUMIFS('GuV+CF+Bilanz'!$J21:$BU21,Periodenbeginn,"&gt;="&amp;AE$7,Periodenende,"&lt;="&amp;AE$8)</f>
        <v>10005.416666666666</v>
      </c>
      <c r="AF20" s="499">
        <f t="shared" si="9"/>
        <v>39588.333333333328</v>
      </c>
      <c r="AG20" s="499">
        <f>SUMIFS('GuV+CF+Bilanz'!$J21:$BU21,Periodenbeginn,"&gt;="&amp;AG$7,Periodenende,"&lt;="&amp;AG$8)</f>
        <v>39604.999999999993</v>
      </c>
      <c r="AH20" s="499">
        <f>SUMIFS('GuV+CF+Bilanz'!$J21:$BU21,Periodenbeginn,"&gt;="&amp;AH$7,Periodenende,"&lt;="&amp;AH$8)</f>
        <v>26227.222222222219</v>
      </c>
    </row>
    <row r="21" spans="1:34" ht="17.25" customHeight="1">
      <c r="A21" s="132"/>
      <c r="B21" s="132"/>
      <c r="C21" s="82" t="s">
        <v>603</v>
      </c>
      <c r="J21" s="195"/>
      <c r="K21" s="467"/>
      <c r="L21" s="508"/>
      <c r="M21" s="509"/>
      <c r="N21" s="467"/>
      <c r="O21" s="508"/>
      <c r="P21" s="509"/>
      <c r="Q21" s="467"/>
      <c r="R21" s="508"/>
      <c r="S21" s="509"/>
      <c r="T21" s="467"/>
      <c r="U21" s="467"/>
      <c r="V21" s="499"/>
      <c r="W21" s="512"/>
      <c r="X21" s="527"/>
      <c r="Y21" s="527"/>
      <c r="Z21" s="526"/>
      <c r="AA21" s="499"/>
      <c r="AB21" s="512"/>
      <c r="AC21" s="527"/>
      <c r="AD21" s="527"/>
      <c r="AE21" s="526"/>
      <c r="AF21" s="499"/>
      <c r="AG21" s="499"/>
      <c r="AH21" s="499"/>
    </row>
    <row r="22" spans="1:34" ht="17.25" customHeight="1">
      <c r="A22" s="132"/>
      <c r="B22" s="132"/>
      <c r="C22" s="447" t="s">
        <v>639</v>
      </c>
      <c r="J22" s="195">
        <v>0</v>
      </c>
      <c r="K22" s="195">
        <v>0</v>
      </c>
      <c r="L22" s="501">
        <v>1500</v>
      </c>
      <c r="M22" s="502">
        <v>1500</v>
      </c>
      <c r="N22" s="195">
        <v>1500</v>
      </c>
      <c r="O22" s="501">
        <v>1500</v>
      </c>
      <c r="P22" s="502">
        <v>1500</v>
      </c>
      <c r="Q22" s="195">
        <v>1500</v>
      </c>
      <c r="R22" s="501">
        <v>1500</v>
      </c>
      <c r="S22" s="502">
        <v>1500</v>
      </c>
      <c r="T22" s="195">
        <v>1500</v>
      </c>
      <c r="U22" s="195">
        <v>1500</v>
      </c>
      <c r="V22" s="499">
        <v>15000</v>
      </c>
      <c r="W22" s="503">
        <f>SUMIFS('GuV+CF+Bilanz'!$J23:$BU23,Periodenbeginn,"&gt;="&amp;W$7,Periodenende,"&lt;="&amp;W$8)</f>
        <v>4500</v>
      </c>
      <c r="X22" s="529">
        <f>SUMIFS('GuV+CF+Bilanz'!$J23:$BU23,Periodenbeginn,"&gt;="&amp;X$7,Periodenende,"&lt;="&amp;X$8)</f>
        <v>4500</v>
      </c>
      <c r="Y22" s="529">
        <f>SUMIFS('GuV+CF+Bilanz'!$J23:$BU23,Periodenbeginn,"&gt;="&amp;Y$7,Periodenende,"&lt;="&amp;Y$8)</f>
        <v>4500</v>
      </c>
      <c r="Z22" s="530">
        <f>SUMIFS('GuV+CF+Bilanz'!$J23:$BU23,Periodenbeginn,"&gt;="&amp;Z$7,Periodenende,"&lt;="&amp;Z$8)</f>
        <v>4500</v>
      </c>
      <c r="AA22" s="499">
        <f t="shared" ref="AA22:AA39" si="10">SUM(W22:Z22)</f>
        <v>18000</v>
      </c>
      <c r="AB22" s="503">
        <f>SUMIFS('GuV+CF+Bilanz'!$J23:$BU23,Periodenbeginn,"&gt;="&amp;AB$7,Periodenende,"&lt;="&amp;AB$8)</f>
        <v>4500</v>
      </c>
      <c r="AC22" s="529">
        <f>SUMIFS('GuV+CF+Bilanz'!$J23:$BU23,Periodenbeginn,"&gt;="&amp;AC$7,Periodenende,"&lt;="&amp;AC$8)</f>
        <v>4500</v>
      </c>
      <c r="AD22" s="529">
        <f>SUMIFS('GuV+CF+Bilanz'!$J23:$BU23,Periodenbeginn,"&gt;="&amp;AD$7,Periodenende,"&lt;="&amp;AD$8)</f>
        <v>4500</v>
      </c>
      <c r="AE22" s="530">
        <f>SUMIFS('GuV+CF+Bilanz'!$J23:$BU23,Periodenbeginn,"&gt;="&amp;AE$7,Periodenende,"&lt;="&amp;AE$8)</f>
        <v>4500</v>
      </c>
      <c r="AF22" s="499">
        <f t="shared" ref="AF22:AF39" si="11">SUM(AB22:AE22)</f>
        <v>18000</v>
      </c>
      <c r="AG22" s="499">
        <f>SUMIFS('GuV+CF+Bilanz'!$J23:$BU23,Periodenbeginn,"&gt;="&amp;AG$7,Periodenende,"&lt;="&amp;AG$8)</f>
        <v>18000</v>
      </c>
      <c r="AH22" s="499">
        <f>SUMIFS('GuV+CF+Bilanz'!$J23:$BU23,Periodenbeginn,"&gt;="&amp;AH$7,Periodenende,"&lt;="&amp;AH$8)</f>
        <v>18000</v>
      </c>
    </row>
    <row r="23" spans="1:34" ht="17.25" customHeight="1">
      <c r="A23" s="132"/>
      <c r="B23" s="132"/>
      <c r="C23" s="447" t="s">
        <v>640</v>
      </c>
      <c r="J23" s="195">
        <v>0</v>
      </c>
      <c r="K23" s="195">
        <v>0</v>
      </c>
      <c r="L23" s="501">
        <v>3500</v>
      </c>
      <c r="M23" s="502">
        <v>3500</v>
      </c>
      <c r="N23" s="195">
        <v>1200</v>
      </c>
      <c r="O23" s="501">
        <v>1200</v>
      </c>
      <c r="P23" s="502">
        <v>1200</v>
      </c>
      <c r="Q23" s="195">
        <v>1200</v>
      </c>
      <c r="R23" s="501">
        <v>1200</v>
      </c>
      <c r="S23" s="502">
        <v>750</v>
      </c>
      <c r="T23" s="195">
        <v>750</v>
      </c>
      <c r="U23" s="195">
        <v>750</v>
      </c>
      <c r="V23" s="499">
        <v>15250</v>
      </c>
      <c r="W23" s="503">
        <f>SUMIFS('GuV+CF+Bilanz'!$J24:$BU24,Periodenbeginn,"&gt;="&amp;W$7,Periodenende,"&lt;="&amp;W$8)</f>
        <v>2250</v>
      </c>
      <c r="X23" s="529">
        <f>SUMIFS('GuV+CF+Bilanz'!$J24:$BU24,Periodenbeginn,"&gt;="&amp;X$7,Periodenende,"&lt;="&amp;X$8)</f>
        <v>2250</v>
      </c>
      <c r="Y23" s="529">
        <f>SUMIFS('GuV+CF+Bilanz'!$J24:$BU24,Periodenbeginn,"&gt;="&amp;Y$7,Periodenende,"&lt;="&amp;Y$8)</f>
        <v>2250</v>
      </c>
      <c r="Z23" s="530">
        <f>SUMIFS('GuV+CF+Bilanz'!$J24:$BU24,Periodenbeginn,"&gt;="&amp;Z$7,Periodenende,"&lt;="&amp;Z$8)</f>
        <v>2250</v>
      </c>
      <c r="AA23" s="499">
        <f t="shared" si="10"/>
        <v>9000</v>
      </c>
      <c r="AB23" s="503">
        <f>SUMIFS('GuV+CF+Bilanz'!$J24:$BU24,Periodenbeginn,"&gt;="&amp;AB$7,Periodenende,"&lt;="&amp;AB$8)</f>
        <v>2250</v>
      </c>
      <c r="AC23" s="529">
        <f>SUMIFS('GuV+CF+Bilanz'!$J24:$BU24,Periodenbeginn,"&gt;="&amp;AC$7,Periodenende,"&lt;="&amp;AC$8)</f>
        <v>2250</v>
      </c>
      <c r="AD23" s="529">
        <f>SUMIFS('GuV+CF+Bilanz'!$J24:$BU24,Periodenbeginn,"&gt;="&amp;AD$7,Periodenende,"&lt;="&amp;AD$8)</f>
        <v>2250</v>
      </c>
      <c r="AE23" s="530">
        <f>SUMIFS('GuV+CF+Bilanz'!$J24:$BU24,Periodenbeginn,"&gt;="&amp;AE$7,Periodenende,"&lt;="&amp;AE$8)</f>
        <v>2250</v>
      </c>
      <c r="AF23" s="499">
        <f t="shared" si="11"/>
        <v>9000</v>
      </c>
      <c r="AG23" s="499">
        <f>SUMIFS('GuV+CF+Bilanz'!$J24:$BU24,Periodenbeginn,"&gt;="&amp;AG$7,Periodenende,"&lt;="&amp;AG$8)</f>
        <v>9000</v>
      </c>
      <c r="AH23" s="499">
        <f>SUMIFS('GuV+CF+Bilanz'!$J24:$BU24,Periodenbeginn,"&gt;="&amp;AH$7,Periodenende,"&lt;="&amp;AH$8)</f>
        <v>9000</v>
      </c>
    </row>
    <row r="24" spans="1:34" ht="17.25" customHeight="1">
      <c r="A24" s="132"/>
      <c r="B24" s="132"/>
      <c r="C24" s="447" t="s">
        <v>641</v>
      </c>
      <c r="J24" s="195">
        <v>0</v>
      </c>
      <c r="K24" s="195">
        <v>0</v>
      </c>
      <c r="L24" s="501">
        <v>850</v>
      </c>
      <c r="M24" s="502">
        <v>867</v>
      </c>
      <c r="N24" s="195">
        <v>884.34</v>
      </c>
      <c r="O24" s="501">
        <v>902.02680000000009</v>
      </c>
      <c r="P24" s="502">
        <v>920.06733600000007</v>
      </c>
      <c r="Q24" s="195">
        <v>938.46868272000006</v>
      </c>
      <c r="R24" s="501">
        <v>957.23805637440012</v>
      </c>
      <c r="S24" s="502">
        <v>976.3828175018881</v>
      </c>
      <c r="T24" s="195">
        <v>995.91047385192587</v>
      </c>
      <c r="U24" s="195">
        <v>1015.8286833289644</v>
      </c>
      <c r="V24" s="499">
        <v>9307.2628497771784</v>
      </c>
      <c r="W24" s="503">
        <f>SUMIFS('GuV+CF+Bilanz'!$J25:$BU25,Periodenbeginn,"&gt;="&amp;W$7,Periodenende,"&lt;="&amp;W$8)</f>
        <v>3171.0189445091623</v>
      </c>
      <c r="X24" s="529">
        <f>SUMIFS('GuV+CF+Bilanz'!$J25:$BU25,Periodenbeginn,"&gt;="&amp;X$7,Periodenende,"&lt;="&amp;X$8)</f>
        <v>3365.1106720646794</v>
      </c>
      <c r="Y24" s="529">
        <f>SUMIFS('GuV+CF+Bilanz'!$J25:$BU25,Periodenbeginn,"&gt;="&amp;Y$7,Periodenende,"&lt;="&amp;Y$8)</f>
        <v>3571.082366080414</v>
      </c>
      <c r="Z24" s="530">
        <f>SUMIFS('GuV+CF+Bilanz'!$J25:$BU25,Periodenbeginn,"&gt;="&amp;Z$7,Periodenende,"&lt;="&amp;Z$8)</f>
        <v>3789.6611755434651</v>
      </c>
      <c r="AA24" s="499">
        <f t="shared" si="10"/>
        <v>13896.873158197723</v>
      </c>
      <c r="AB24" s="503">
        <f>SUMIFS('GuV+CF+Bilanz'!$J25:$BU25,Periodenbeginn,"&gt;="&amp;AB$7,Periodenende,"&lt;="&amp;AB$8)</f>
        <v>4021.6187567761299</v>
      </c>
      <c r="AC24" s="529">
        <f>SUMIFS('GuV+CF+Bilanz'!$J25:$BU25,Periodenbeginn,"&gt;="&amp;AC$7,Periodenende,"&lt;="&amp;AC$8)</f>
        <v>4267.773997640883</v>
      </c>
      <c r="AD24" s="529">
        <f>SUMIFS('GuV+CF+Bilanz'!$J25:$BU25,Periodenbeginn,"&gt;="&amp;AD$7,Periodenende,"&lt;="&amp;AD$8)</f>
        <v>4484.1558300584766</v>
      </c>
      <c r="AE24" s="530">
        <f>SUMIFS('GuV+CF+Bilanz'!$J25:$BU25,Periodenbeginn,"&gt;="&amp;AE$7,Periodenende,"&lt;="&amp;AE$8)</f>
        <v>4620.0302358650797</v>
      </c>
      <c r="AF24" s="499">
        <f t="shared" si="11"/>
        <v>17393.578820340568</v>
      </c>
      <c r="AG24" s="499">
        <f>SUMIFS('GuV+CF+Bilanz'!$J25:$BU25,Periodenbeginn,"&gt;="&amp;AG$7,Periodenende,"&lt;="&amp;AG$8)</f>
        <v>19923.101701860069</v>
      </c>
      <c r="AH24" s="499">
        <f>SUMIFS('GuV+CF+Bilanz'!$J25:$BU25,Periodenbeginn,"&gt;="&amp;AH$7,Periodenende,"&lt;="&amp;AH$8)</f>
        <v>22449.849675520774</v>
      </c>
    </row>
    <row r="25" spans="1:34" ht="17.25" customHeight="1">
      <c r="A25" s="132"/>
      <c r="B25" s="132"/>
      <c r="C25" s="447" t="s">
        <v>642</v>
      </c>
      <c r="J25" s="195">
        <v>0</v>
      </c>
      <c r="K25" s="195">
        <v>0</v>
      </c>
      <c r="L25" s="501">
        <v>220</v>
      </c>
      <c r="M25" s="502">
        <v>220</v>
      </c>
      <c r="N25" s="195">
        <v>220</v>
      </c>
      <c r="O25" s="501">
        <v>220</v>
      </c>
      <c r="P25" s="502">
        <v>220</v>
      </c>
      <c r="Q25" s="195">
        <v>220</v>
      </c>
      <c r="R25" s="501">
        <v>220</v>
      </c>
      <c r="S25" s="502">
        <v>220</v>
      </c>
      <c r="T25" s="195">
        <v>220</v>
      </c>
      <c r="U25" s="195">
        <v>220</v>
      </c>
      <c r="V25" s="499">
        <v>2200</v>
      </c>
      <c r="W25" s="503">
        <f>SUMIFS('GuV+CF+Bilanz'!$J26:$BU26,Periodenbeginn,"&gt;="&amp;W$7,Periodenende,"&lt;="&amp;W$8)</f>
        <v>660</v>
      </c>
      <c r="X25" s="529">
        <f>SUMIFS('GuV+CF+Bilanz'!$J26:$BU26,Periodenbeginn,"&gt;="&amp;X$7,Periodenende,"&lt;="&amp;X$8)</f>
        <v>660</v>
      </c>
      <c r="Y25" s="529">
        <f>SUMIFS('GuV+CF+Bilanz'!$J26:$BU26,Periodenbeginn,"&gt;="&amp;Y$7,Periodenende,"&lt;="&amp;Y$8)</f>
        <v>660</v>
      </c>
      <c r="Z25" s="530">
        <f>SUMIFS('GuV+CF+Bilanz'!$J26:$BU26,Periodenbeginn,"&gt;="&amp;Z$7,Periodenende,"&lt;="&amp;Z$8)</f>
        <v>660</v>
      </c>
      <c r="AA25" s="499">
        <f t="shared" si="10"/>
        <v>2640</v>
      </c>
      <c r="AB25" s="503">
        <f>SUMIFS('GuV+CF+Bilanz'!$J26:$BU26,Periodenbeginn,"&gt;="&amp;AB$7,Periodenende,"&lt;="&amp;AB$8)</f>
        <v>660</v>
      </c>
      <c r="AC25" s="529">
        <f>SUMIFS('GuV+CF+Bilanz'!$J26:$BU26,Periodenbeginn,"&gt;="&amp;AC$7,Periodenende,"&lt;="&amp;AC$8)</f>
        <v>660</v>
      </c>
      <c r="AD25" s="529">
        <f>SUMIFS('GuV+CF+Bilanz'!$J26:$BU26,Periodenbeginn,"&gt;="&amp;AD$7,Periodenende,"&lt;="&amp;AD$8)</f>
        <v>660</v>
      </c>
      <c r="AE25" s="530">
        <f>SUMIFS('GuV+CF+Bilanz'!$J26:$BU26,Periodenbeginn,"&gt;="&amp;AE$7,Periodenende,"&lt;="&amp;AE$8)</f>
        <v>660</v>
      </c>
      <c r="AF25" s="499">
        <f t="shared" si="11"/>
        <v>2640</v>
      </c>
      <c r="AG25" s="499">
        <f>SUMIFS('GuV+CF+Bilanz'!$J26:$BU26,Periodenbeginn,"&gt;="&amp;AG$7,Periodenende,"&lt;="&amp;AG$8)</f>
        <v>2640</v>
      </c>
      <c r="AH25" s="499">
        <f>SUMIFS('GuV+CF+Bilanz'!$J26:$BU26,Periodenbeginn,"&gt;="&amp;AH$7,Periodenende,"&lt;="&amp;AH$8)</f>
        <v>2640</v>
      </c>
    </row>
    <row r="26" spans="1:34" ht="17.25" customHeight="1">
      <c r="A26" s="132"/>
      <c r="B26" s="132"/>
      <c r="C26" s="447" t="s">
        <v>643</v>
      </c>
      <c r="J26" s="195">
        <v>0</v>
      </c>
      <c r="K26" s="195">
        <v>0</v>
      </c>
      <c r="L26" s="501">
        <v>535</v>
      </c>
      <c r="M26" s="502">
        <v>535</v>
      </c>
      <c r="N26" s="195">
        <v>535</v>
      </c>
      <c r="O26" s="501">
        <v>535</v>
      </c>
      <c r="P26" s="502">
        <v>535</v>
      </c>
      <c r="Q26" s="195">
        <v>535</v>
      </c>
      <c r="R26" s="501">
        <v>535</v>
      </c>
      <c r="S26" s="502">
        <v>535</v>
      </c>
      <c r="T26" s="195">
        <v>535</v>
      </c>
      <c r="U26" s="195">
        <v>535</v>
      </c>
      <c r="V26" s="499">
        <v>5350</v>
      </c>
      <c r="W26" s="503">
        <f>SUMIFS('GuV+CF+Bilanz'!$J27:$BU27,Periodenbeginn,"&gt;="&amp;W$7,Periodenende,"&lt;="&amp;W$8)</f>
        <v>1605</v>
      </c>
      <c r="X26" s="529">
        <f>SUMIFS('GuV+CF+Bilanz'!$J27:$BU27,Periodenbeginn,"&gt;="&amp;X$7,Periodenende,"&lt;="&amp;X$8)</f>
        <v>1605</v>
      </c>
      <c r="Y26" s="529">
        <f>SUMIFS('GuV+CF+Bilanz'!$J27:$BU27,Periodenbeginn,"&gt;="&amp;Y$7,Periodenende,"&lt;="&amp;Y$8)</f>
        <v>1605</v>
      </c>
      <c r="Z26" s="530">
        <f>SUMIFS('GuV+CF+Bilanz'!$J27:$BU27,Periodenbeginn,"&gt;="&amp;Z$7,Periodenende,"&lt;="&amp;Z$8)</f>
        <v>1605</v>
      </c>
      <c r="AA26" s="499">
        <f t="shared" si="10"/>
        <v>6420</v>
      </c>
      <c r="AB26" s="503">
        <f>SUMIFS('GuV+CF+Bilanz'!$J27:$BU27,Periodenbeginn,"&gt;="&amp;AB$7,Periodenende,"&lt;="&amp;AB$8)</f>
        <v>1605</v>
      </c>
      <c r="AC26" s="529">
        <f>SUMIFS('GuV+CF+Bilanz'!$J27:$BU27,Periodenbeginn,"&gt;="&amp;AC$7,Periodenende,"&lt;="&amp;AC$8)</f>
        <v>1605</v>
      </c>
      <c r="AD26" s="529">
        <f>SUMIFS('GuV+CF+Bilanz'!$J27:$BU27,Periodenbeginn,"&gt;="&amp;AD$7,Periodenende,"&lt;="&amp;AD$8)</f>
        <v>1605</v>
      </c>
      <c r="AE26" s="530">
        <f>SUMIFS('GuV+CF+Bilanz'!$J27:$BU27,Periodenbeginn,"&gt;="&amp;AE$7,Periodenende,"&lt;="&amp;AE$8)</f>
        <v>1605</v>
      </c>
      <c r="AF26" s="499">
        <f t="shared" si="11"/>
        <v>6420</v>
      </c>
      <c r="AG26" s="499">
        <f>SUMIFS('GuV+CF+Bilanz'!$J27:$BU27,Periodenbeginn,"&gt;="&amp;AG$7,Periodenende,"&lt;="&amp;AG$8)</f>
        <v>6420</v>
      </c>
      <c r="AH26" s="499">
        <f>SUMIFS('GuV+CF+Bilanz'!$J27:$BU27,Periodenbeginn,"&gt;="&amp;AH$7,Periodenende,"&lt;="&amp;AH$8)</f>
        <v>6420</v>
      </c>
    </row>
    <row r="27" spans="1:34" ht="17.25" customHeight="1">
      <c r="A27" s="132"/>
      <c r="B27" s="132"/>
      <c r="C27" s="447" t="s">
        <v>644</v>
      </c>
      <c r="J27" s="195">
        <v>0</v>
      </c>
      <c r="K27" s="195">
        <v>0</v>
      </c>
      <c r="L27" s="501">
        <v>1750</v>
      </c>
      <c r="M27" s="502">
        <v>0</v>
      </c>
      <c r="N27" s="195">
        <v>0</v>
      </c>
      <c r="O27" s="501">
        <v>0</v>
      </c>
      <c r="P27" s="502">
        <v>0</v>
      </c>
      <c r="Q27" s="195">
        <v>1750</v>
      </c>
      <c r="R27" s="501">
        <v>0</v>
      </c>
      <c r="S27" s="502">
        <v>0</v>
      </c>
      <c r="T27" s="195">
        <v>0</v>
      </c>
      <c r="U27" s="195">
        <v>0</v>
      </c>
      <c r="V27" s="499">
        <v>3500</v>
      </c>
      <c r="W27" s="503">
        <f>SUMIFS('GuV+CF+Bilanz'!$J28:$BU28,Periodenbeginn,"&gt;="&amp;W$7,Periodenende,"&lt;="&amp;W$8)</f>
        <v>1750</v>
      </c>
      <c r="X27" s="529">
        <f>SUMIFS('GuV+CF+Bilanz'!$J28:$BU28,Periodenbeginn,"&gt;="&amp;X$7,Periodenende,"&lt;="&amp;X$8)</f>
        <v>0</v>
      </c>
      <c r="Y27" s="529">
        <f>SUMIFS('GuV+CF+Bilanz'!$J28:$BU28,Periodenbeginn,"&gt;="&amp;Y$7,Periodenende,"&lt;="&amp;Y$8)</f>
        <v>1750</v>
      </c>
      <c r="Z27" s="530">
        <f>SUMIFS('GuV+CF+Bilanz'!$J28:$BU28,Periodenbeginn,"&gt;="&amp;Z$7,Periodenende,"&lt;="&amp;Z$8)</f>
        <v>0</v>
      </c>
      <c r="AA27" s="499">
        <f t="shared" si="10"/>
        <v>3500</v>
      </c>
      <c r="AB27" s="503">
        <f>SUMIFS('GuV+CF+Bilanz'!$J28:$BU28,Periodenbeginn,"&gt;="&amp;AB$7,Periodenende,"&lt;="&amp;AB$8)</f>
        <v>1750</v>
      </c>
      <c r="AC27" s="529">
        <f>SUMIFS('GuV+CF+Bilanz'!$J28:$BU28,Periodenbeginn,"&gt;="&amp;AC$7,Periodenende,"&lt;="&amp;AC$8)</f>
        <v>1750</v>
      </c>
      <c r="AD27" s="529">
        <f>SUMIFS('GuV+CF+Bilanz'!$J28:$BU28,Periodenbeginn,"&gt;="&amp;AD$7,Periodenende,"&lt;="&amp;AD$8)</f>
        <v>0</v>
      </c>
      <c r="AE27" s="530">
        <f>SUMIFS('GuV+CF+Bilanz'!$J28:$BU28,Periodenbeginn,"&gt;="&amp;AE$7,Periodenende,"&lt;="&amp;AE$8)</f>
        <v>1750</v>
      </c>
      <c r="AF27" s="499">
        <f t="shared" si="11"/>
        <v>5250</v>
      </c>
      <c r="AG27" s="499">
        <f>SUMIFS('GuV+CF+Bilanz'!$J28:$BU28,Periodenbeginn,"&gt;="&amp;AG$7,Periodenende,"&lt;="&amp;AG$8)</f>
        <v>3500</v>
      </c>
      <c r="AH27" s="499">
        <f>SUMIFS('GuV+CF+Bilanz'!$J28:$BU28,Periodenbeginn,"&gt;="&amp;AH$7,Periodenende,"&lt;="&amp;AH$8)</f>
        <v>1750</v>
      </c>
    </row>
    <row r="28" spans="1:34" ht="17.25" customHeight="1">
      <c r="A28" s="132"/>
      <c r="B28" s="132"/>
      <c r="C28" s="447" t="s">
        <v>645</v>
      </c>
      <c r="J28" s="195">
        <v>0</v>
      </c>
      <c r="K28" s="195">
        <v>0</v>
      </c>
      <c r="L28" s="501">
        <v>0</v>
      </c>
      <c r="M28" s="502">
        <v>0</v>
      </c>
      <c r="N28" s="195">
        <v>0</v>
      </c>
      <c r="O28" s="501">
        <v>0</v>
      </c>
      <c r="P28" s="502">
        <v>0</v>
      </c>
      <c r="Q28" s="195">
        <v>0</v>
      </c>
      <c r="R28" s="501">
        <v>0</v>
      </c>
      <c r="S28" s="502">
        <v>0</v>
      </c>
      <c r="T28" s="195">
        <v>0</v>
      </c>
      <c r="U28" s="195">
        <v>0</v>
      </c>
      <c r="V28" s="499">
        <v>0</v>
      </c>
      <c r="W28" s="503">
        <f>SUMIFS('GuV+CF+Bilanz'!$J29:$BU29,Periodenbeginn,"&gt;="&amp;W$7,Periodenende,"&lt;="&amp;W$8)</f>
        <v>0</v>
      </c>
      <c r="X28" s="529">
        <f>SUMIFS('GuV+CF+Bilanz'!$J29:$BU29,Periodenbeginn,"&gt;="&amp;X$7,Periodenende,"&lt;="&amp;X$8)</f>
        <v>0</v>
      </c>
      <c r="Y28" s="529">
        <f>SUMIFS('GuV+CF+Bilanz'!$J29:$BU29,Periodenbeginn,"&gt;="&amp;Y$7,Periodenende,"&lt;="&amp;Y$8)</f>
        <v>0</v>
      </c>
      <c r="Z28" s="530">
        <f>SUMIFS('GuV+CF+Bilanz'!$J29:$BU29,Periodenbeginn,"&gt;="&amp;Z$7,Periodenende,"&lt;="&amp;Z$8)</f>
        <v>0</v>
      </c>
      <c r="AA28" s="499">
        <f t="shared" si="10"/>
        <v>0</v>
      </c>
      <c r="AB28" s="503">
        <f>SUMIFS('GuV+CF+Bilanz'!$J29:$BU29,Periodenbeginn,"&gt;="&amp;AB$7,Periodenende,"&lt;="&amp;AB$8)</f>
        <v>0</v>
      </c>
      <c r="AC28" s="529">
        <f>SUMIFS('GuV+CF+Bilanz'!$J29:$BU29,Periodenbeginn,"&gt;="&amp;AC$7,Periodenende,"&lt;="&amp;AC$8)</f>
        <v>0</v>
      </c>
      <c r="AD28" s="529">
        <f>SUMIFS('GuV+CF+Bilanz'!$J29:$BU29,Periodenbeginn,"&gt;="&amp;AD$7,Periodenende,"&lt;="&amp;AD$8)</f>
        <v>0</v>
      </c>
      <c r="AE28" s="530">
        <f>SUMIFS('GuV+CF+Bilanz'!$J29:$BU29,Periodenbeginn,"&gt;="&amp;AE$7,Periodenende,"&lt;="&amp;AE$8)</f>
        <v>0</v>
      </c>
      <c r="AF28" s="499">
        <f t="shared" si="11"/>
        <v>0</v>
      </c>
      <c r="AG28" s="499">
        <f>SUMIFS('GuV+CF+Bilanz'!$J29:$BU29,Periodenbeginn,"&gt;="&amp;AG$7,Periodenende,"&lt;="&amp;AG$8)</f>
        <v>0</v>
      </c>
      <c r="AH28" s="499">
        <f>SUMIFS('GuV+CF+Bilanz'!$J29:$BU29,Periodenbeginn,"&gt;="&amp;AH$7,Periodenende,"&lt;="&amp;AH$8)</f>
        <v>0</v>
      </c>
    </row>
    <row r="29" spans="1:34" ht="17.25" customHeight="1">
      <c r="A29" s="132"/>
      <c r="B29" s="132"/>
      <c r="C29" s="447" t="s">
        <v>646</v>
      </c>
      <c r="J29" s="195">
        <v>0</v>
      </c>
      <c r="K29" s="195">
        <v>0</v>
      </c>
      <c r="L29" s="501">
        <v>120</v>
      </c>
      <c r="M29" s="502">
        <v>120</v>
      </c>
      <c r="N29" s="195">
        <v>120</v>
      </c>
      <c r="O29" s="501">
        <v>120</v>
      </c>
      <c r="P29" s="502">
        <v>120</v>
      </c>
      <c r="Q29" s="195">
        <v>120</v>
      </c>
      <c r="R29" s="501">
        <v>120</v>
      </c>
      <c r="S29" s="502">
        <v>120</v>
      </c>
      <c r="T29" s="195">
        <v>120</v>
      </c>
      <c r="U29" s="195">
        <v>120</v>
      </c>
      <c r="V29" s="499">
        <v>1200</v>
      </c>
      <c r="W29" s="503">
        <f>SUMIFS('GuV+CF+Bilanz'!$J30:$BU30,Periodenbeginn,"&gt;="&amp;W$7,Periodenende,"&lt;="&amp;W$8)</f>
        <v>360</v>
      </c>
      <c r="X29" s="529">
        <f>SUMIFS('GuV+CF+Bilanz'!$J30:$BU30,Periodenbeginn,"&gt;="&amp;X$7,Periodenende,"&lt;="&amp;X$8)</f>
        <v>360</v>
      </c>
      <c r="Y29" s="529">
        <f>SUMIFS('GuV+CF+Bilanz'!$J30:$BU30,Periodenbeginn,"&gt;="&amp;Y$7,Periodenende,"&lt;="&amp;Y$8)</f>
        <v>360</v>
      </c>
      <c r="Z29" s="530">
        <f>SUMIFS('GuV+CF+Bilanz'!$J30:$BU30,Periodenbeginn,"&gt;="&amp;Z$7,Periodenende,"&lt;="&amp;Z$8)</f>
        <v>360</v>
      </c>
      <c r="AA29" s="499">
        <f t="shared" si="10"/>
        <v>1440</v>
      </c>
      <c r="AB29" s="503">
        <f>SUMIFS('GuV+CF+Bilanz'!$J30:$BU30,Periodenbeginn,"&gt;="&amp;AB$7,Periodenende,"&lt;="&amp;AB$8)</f>
        <v>360</v>
      </c>
      <c r="AC29" s="529">
        <f>SUMIFS('GuV+CF+Bilanz'!$J30:$BU30,Periodenbeginn,"&gt;="&amp;AC$7,Periodenende,"&lt;="&amp;AC$8)</f>
        <v>360</v>
      </c>
      <c r="AD29" s="529">
        <f>SUMIFS('GuV+CF+Bilanz'!$J30:$BU30,Periodenbeginn,"&gt;="&amp;AD$7,Periodenende,"&lt;="&amp;AD$8)</f>
        <v>360</v>
      </c>
      <c r="AE29" s="530">
        <f>SUMIFS('GuV+CF+Bilanz'!$J30:$BU30,Periodenbeginn,"&gt;="&amp;AE$7,Periodenende,"&lt;="&amp;AE$8)</f>
        <v>360</v>
      </c>
      <c r="AF29" s="499">
        <f t="shared" si="11"/>
        <v>1440</v>
      </c>
      <c r="AG29" s="499">
        <f>SUMIFS('GuV+CF+Bilanz'!$J30:$BU30,Periodenbeginn,"&gt;="&amp;AG$7,Periodenende,"&lt;="&amp;AG$8)</f>
        <v>1440</v>
      </c>
      <c r="AH29" s="499">
        <f>SUMIFS('GuV+CF+Bilanz'!$J30:$BU30,Periodenbeginn,"&gt;="&amp;AH$7,Periodenende,"&lt;="&amp;AH$8)</f>
        <v>1440</v>
      </c>
    </row>
    <row r="30" spans="1:34" ht="17.25" customHeight="1">
      <c r="A30" s="132"/>
      <c r="B30" s="132"/>
      <c r="C30" s="447" t="s">
        <v>647</v>
      </c>
      <c r="J30" s="195">
        <v>0</v>
      </c>
      <c r="K30" s="195">
        <v>0</v>
      </c>
      <c r="L30" s="501">
        <v>80</v>
      </c>
      <c r="M30" s="502">
        <v>80</v>
      </c>
      <c r="N30" s="195">
        <v>80</v>
      </c>
      <c r="O30" s="501">
        <v>80</v>
      </c>
      <c r="P30" s="502">
        <v>80</v>
      </c>
      <c r="Q30" s="195">
        <v>80</v>
      </c>
      <c r="R30" s="501">
        <v>80</v>
      </c>
      <c r="S30" s="502">
        <v>80</v>
      </c>
      <c r="T30" s="195">
        <v>80</v>
      </c>
      <c r="U30" s="195">
        <v>80</v>
      </c>
      <c r="V30" s="499">
        <v>800</v>
      </c>
      <c r="W30" s="503">
        <f>SUMIFS('GuV+CF+Bilanz'!$J31:$BU31,Periodenbeginn,"&gt;="&amp;W$7,Periodenende,"&lt;="&amp;W$8)</f>
        <v>240</v>
      </c>
      <c r="X30" s="529">
        <f>SUMIFS('GuV+CF+Bilanz'!$J31:$BU31,Periodenbeginn,"&gt;="&amp;X$7,Periodenende,"&lt;="&amp;X$8)</f>
        <v>240</v>
      </c>
      <c r="Y30" s="529">
        <f>SUMIFS('GuV+CF+Bilanz'!$J31:$BU31,Periodenbeginn,"&gt;="&amp;Y$7,Periodenende,"&lt;="&amp;Y$8)</f>
        <v>240</v>
      </c>
      <c r="Z30" s="530">
        <f>SUMIFS('GuV+CF+Bilanz'!$J31:$BU31,Periodenbeginn,"&gt;="&amp;Z$7,Periodenende,"&lt;="&amp;Z$8)</f>
        <v>240</v>
      </c>
      <c r="AA30" s="499">
        <f t="shared" si="10"/>
        <v>960</v>
      </c>
      <c r="AB30" s="503">
        <f>SUMIFS('GuV+CF+Bilanz'!$J31:$BU31,Periodenbeginn,"&gt;="&amp;AB$7,Periodenende,"&lt;="&amp;AB$8)</f>
        <v>240</v>
      </c>
      <c r="AC30" s="529">
        <f>SUMIFS('GuV+CF+Bilanz'!$J31:$BU31,Periodenbeginn,"&gt;="&amp;AC$7,Periodenende,"&lt;="&amp;AC$8)</f>
        <v>240</v>
      </c>
      <c r="AD30" s="529">
        <f>SUMIFS('GuV+CF+Bilanz'!$J31:$BU31,Periodenbeginn,"&gt;="&amp;AD$7,Periodenende,"&lt;="&amp;AD$8)</f>
        <v>240</v>
      </c>
      <c r="AE30" s="530">
        <f>SUMIFS('GuV+CF+Bilanz'!$J31:$BU31,Periodenbeginn,"&gt;="&amp;AE$7,Periodenende,"&lt;="&amp;AE$8)</f>
        <v>240</v>
      </c>
      <c r="AF30" s="499">
        <f t="shared" si="11"/>
        <v>960</v>
      </c>
      <c r="AG30" s="499">
        <f>SUMIFS('GuV+CF+Bilanz'!$J31:$BU31,Periodenbeginn,"&gt;="&amp;AG$7,Periodenende,"&lt;="&amp;AG$8)</f>
        <v>960</v>
      </c>
      <c r="AH30" s="499">
        <f>SUMIFS('GuV+CF+Bilanz'!$J31:$BU31,Periodenbeginn,"&gt;="&amp;AH$7,Periodenende,"&lt;="&amp;AH$8)</f>
        <v>960</v>
      </c>
    </row>
    <row r="31" spans="1:34" ht="17.25" customHeight="1">
      <c r="A31" s="132"/>
      <c r="B31" s="132"/>
      <c r="C31" s="447" t="s">
        <v>648</v>
      </c>
      <c r="J31" s="195">
        <v>0</v>
      </c>
      <c r="K31" s="195">
        <v>0</v>
      </c>
      <c r="L31" s="501">
        <v>110</v>
      </c>
      <c r="M31" s="502">
        <v>110</v>
      </c>
      <c r="N31" s="195">
        <v>110</v>
      </c>
      <c r="O31" s="501">
        <v>110</v>
      </c>
      <c r="P31" s="502">
        <v>110</v>
      </c>
      <c r="Q31" s="195">
        <v>110</v>
      </c>
      <c r="R31" s="501">
        <v>110</v>
      </c>
      <c r="S31" s="502">
        <v>110</v>
      </c>
      <c r="T31" s="195">
        <v>110</v>
      </c>
      <c r="U31" s="195">
        <v>110</v>
      </c>
      <c r="V31" s="499">
        <v>1100</v>
      </c>
      <c r="W31" s="503">
        <f>SUMIFS('GuV+CF+Bilanz'!$J32:$BU32,Periodenbeginn,"&gt;="&amp;W$7,Periodenende,"&lt;="&amp;W$8)</f>
        <v>330</v>
      </c>
      <c r="X31" s="529">
        <f>SUMIFS('GuV+CF+Bilanz'!$J32:$BU32,Periodenbeginn,"&gt;="&amp;X$7,Periodenende,"&lt;="&amp;X$8)</f>
        <v>330</v>
      </c>
      <c r="Y31" s="529">
        <f>SUMIFS('GuV+CF+Bilanz'!$J32:$BU32,Periodenbeginn,"&gt;="&amp;Y$7,Periodenende,"&lt;="&amp;Y$8)</f>
        <v>330</v>
      </c>
      <c r="Z31" s="530">
        <f>SUMIFS('GuV+CF+Bilanz'!$J32:$BU32,Periodenbeginn,"&gt;="&amp;Z$7,Periodenende,"&lt;="&amp;Z$8)</f>
        <v>330</v>
      </c>
      <c r="AA31" s="499">
        <f t="shared" si="10"/>
        <v>1320</v>
      </c>
      <c r="AB31" s="503">
        <f>SUMIFS('GuV+CF+Bilanz'!$J32:$BU32,Periodenbeginn,"&gt;="&amp;AB$7,Periodenende,"&lt;="&amp;AB$8)</f>
        <v>330</v>
      </c>
      <c r="AC31" s="529">
        <f>SUMIFS('GuV+CF+Bilanz'!$J32:$BU32,Periodenbeginn,"&gt;="&amp;AC$7,Periodenende,"&lt;="&amp;AC$8)</f>
        <v>330</v>
      </c>
      <c r="AD31" s="529">
        <f>SUMIFS('GuV+CF+Bilanz'!$J32:$BU32,Periodenbeginn,"&gt;="&amp;AD$7,Periodenende,"&lt;="&amp;AD$8)</f>
        <v>330</v>
      </c>
      <c r="AE31" s="530">
        <f>SUMIFS('GuV+CF+Bilanz'!$J32:$BU32,Periodenbeginn,"&gt;="&amp;AE$7,Periodenende,"&lt;="&amp;AE$8)</f>
        <v>330</v>
      </c>
      <c r="AF31" s="499">
        <f t="shared" si="11"/>
        <v>1320</v>
      </c>
      <c r="AG31" s="499">
        <f>SUMIFS('GuV+CF+Bilanz'!$J32:$BU32,Periodenbeginn,"&gt;="&amp;AG$7,Periodenende,"&lt;="&amp;AG$8)</f>
        <v>1320</v>
      </c>
      <c r="AH31" s="499">
        <f>SUMIFS('GuV+CF+Bilanz'!$J32:$BU32,Periodenbeginn,"&gt;="&amp;AH$7,Periodenende,"&lt;="&amp;AH$8)</f>
        <v>1320</v>
      </c>
    </row>
    <row r="32" spans="1:34" ht="17.25" customHeight="1">
      <c r="A32" s="132"/>
      <c r="B32" s="132"/>
      <c r="C32" s="447" t="s">
        <v>649</v>
      </c>
      <c r="J32" s="195">
        <v>0</v>
      </c>
      <c r="K32" s="195">
        <v>0</v>
      </c>
      <c r="L32" s="501">
        <v>0</v>
      </c>
      <c r="M32" s="502">
        <v>0</v>
      </c>
      <c r="N32" s="195">
        <v>250</v>
      </c>
      <c r="O32" s="501">
        <v>0</v>
      </c>
      <c r="P32" s="502">
        <v>0</v>
      </c>
      <c r="Q32" s="195">
        <v>0</v>
      </c>
      <c r="R32" s="501">
        <v>0</v>
      </c>
      <c r="S32" s="502">
        <v>0</v>
      </c>
      <c r="T32" s="195">
        <v>1250</v>
      </c>
      <c r="U32" s="195">
        <v>0</v>
      </c>
      <c r="V32" s="499">
        <v>1500</v>
      </c>
      <c r="W32" s="503">
        <f>SUMIFS('GuV+CF+Bilanz'!$J33:$BU33,Periodenbeginn,"&gt;="&amp;W$7,Periodenende,"&lt;="&amp;W$8)</f>
        <v>0</v>
      </c>
      <c r="X32" s="529">
        <f>SUMIFS('GuV+CF+Bilanz'!$J33:$BU33,Periodenbeginn,"&gt;="&amp;X$7,Periodenende,"&lt;="&amp;X$8)</f>
        <v>0</v>
      </c>
      <c r="Y32" s="529">
        <f>SUMIFS('GuV+CF+Bilanz'!$J33:$BU33,Periodenbeginn,"&gt;="&amp;Y$7,Periodenende,"&lt;="&amp;Y$8)</f>
        <v>0</v>
      </c>
      <c r="Z32" s="530">
        <f>SUMIFS('GuV+CF+Bilanz'!$J33:$BU33,Periodenbeginn,"&gt;="&amp;Z$7,Periodenende,"&lt;="&amp;Z$8)</f>
        <v>0</v>
      </c>
      <c r="AA32" s="499">
        <f t="shared" si="10"/>
        <v>0</v>
      </c>
      <c r="AB32" s="503">
        <f>SUMIFS('GuV+CF+Bilanz'!$J33:$BU33,Periodenbeginn,"&gt;="&amp;AB$7,Periodenende,"&lt;="&amp;AB$8)</f>
        <v>0</v>
      </c>
      <c r="AC32" s="529">
        <f>SUMIFS('GuV+CF+Bilanz'!$J33:$BU33,Periodenbeginn,"&gt;="&amp;AC$7,Periodenende,"&lt;="&amp;AC$8)</f>
        <v>800</v>
      </c>
      <c r="AD32" s="529">
        <f>SUMIFS('GuV+CF+Bilanz'!$J33:$BU33,Periodenbeginn,"&gt;="&amp;AD$7,Periodenende,"&lt;="&amp;AD$8)</f>
        <v>0</v>
      </c>
      <c r="AE32" s="530">
        <f>SUMIFS('GuV+CF+Bilanz'!$J33:$BU33,Periodenbeginn,"&gt;="&amp;AE$7,Periodenende,"&lt;="&amp;AE$8)</f>
        <v>0</v>
      </c>
      <c r="AF32" s="499">
        <f t="shared" si="11"/>
        <v>800</v>
      </c>
      <c r="AG32" s="499">
        <f>SUMIFS('GuV+CF+Bilanz'!$J33:$BU33,Periodenbeginn,"&gt;="&amp;AG$7,Periodenende,"&lt;="&amp;AG$8)</f>
        <v>0</v>
      </c>
      <c r="AH32" s="499">
        <f>SUMIFS('GuV+CF+Bilanz'!$J33:$BU33,Periodenbeginn,"&gt;="&amp;AH$7,Periodenende,"&lt;="&amp;AH$8)</f>
        <v>375</v>
      </c>
    </row>
    <row r="33" spans="1:34" ht="17.25" customHeight="1">
      <c r="A33" s="132"/>
      <c r="B33" s="132"/>
      <c r="C33" s="447" t="s">
        <v>272</v>
      </c>
      <c r="J33" s="195">
        <v>0</v>
      </c>
      <c r="K33" s="195">
        <v>0</v>
      </c>
      <c r="L33" s="501">
        <v>259.95</v>
      </c>
      <c r="M33" s="502">
        <v>207.95999999999998</v>
      </c>
      <c r="N33" s="195">
        <v>146.9802</v>
      </c>
      <c r="O33" s="501">
        <v>140.01080399999998</v>
      </c>
      <c r="P33" s="502">
        <v>140.55202008000001</v>
      </c>
      <c r="Q33" s="195">
        <v>193.60406048160002</v>
      </c>
      <c r="R33" s="501">
        <v>141.66714169123199</v>
      </c>
      <c r="S33" s="502">
        <v>128.74148452505665</v>
      </c>
      <c r="T33" s="195">
        <v>166.82731421555775</v>
      </c>
      <c r="U33" s="195">
        <v>129.92486049986891</v>
      </c>
      <c r="V33" s="499">
        <v>1656.2178854933154</v>
      </c>
      <c r="W33" s="503">
        <f>SUMIFS('GuV+CF+Bilanz'!$J34:$BU34,Periodenbeginn,"&gt;="&amp;W$7,Periodenende,"&lt;="&amp;W$8)</f>
        <v>445.98056833527482</v>
      </c>
      <c r="X33" s="529">
        <f>SUMIFS('GuV+CF+Bilanz'!$J34:$BU34,Periodenbeginn,"&gt;="&amp;X$7,Periodenende,"&lt;="&amp;X$8)</f>
        <v>399.30332016194041</v>
      </c>
      <c r="Y33" s="529">
        <f>SUMIFS('GuV+CF+Bilanz'!$J34:$BU34,Periodenbeginn,"&gt;="&amp;Y$7,Periodenende,"&lt;="&amp;Y$8)</f>
        <v>457.98247098241245</v>
      </c>
      <c r="Z33" s="530">
        <f>SUMIFS('GuV+CF+Bilanz'!$J34:$BU34,Periodenbeginn,"&gt;="&amp;Z$7,Periodenende,"&lt;="&amp;Z$8)</f>
        <v>412.03983526630395</v>
      </c>
      <c r="AA33" s="499">
        <f t="shared" si="10"/>
        <v>1715.3061947459316</v>
      </c>
      <c r="AB33" s="503">
        <f>SUMIFS('GuV+CF+Bilanz'!$J34:$BU34,Periodenbeginn,"&gt;="&amp;AB$7,Periodenende,"&lt;="&amp;AB$8)</f>
        <v>471.49856270328388</v>
      </c>
      <c r="AC33" s="529">
        <f>SUMIFS('GuV+CF+Bilanz'!$J34:$BU34,Periodenbeginn,"&gt;="&amp;AC$7,Periodenende,"&lt;="&amp;AC$8)</f>
        <v>502.88321992922647</v>
      </c>
      <c r="AD33" s="529">
        <f>SUMIFS('GuV+CF+Bilanz'!$J34:$BU34,Periodenbeginn,"&gt;="&amp;AD$7,Periodenende,"&lt;="&amp;AD$8)</f>
        <v>432.8746749017543</v>
      </c>
      <c r="AE33" s="530">
        <f>SUMIFS('GuV+CF+Bilanz'!$J34:$BU34,Periodenbeginn,"&gt;="&amp;AE$7,Periodenende,"&lt;="&amp;AE$8)</f>
        <v>489.45090707595233</v>
      </c>
      <c r="AF33" s="499">
        <f t="shared" si="11"/>
        <v>1896.7073646102169</v>
      </c>
      <c r="AG33" s="499">
        <f>SUMIFS('GuV+CF+Bilanz'!$J34:$BU34,Periodenbeginn,"&gt;="&amp;AG$7,Periodenende,"&lt;="&amp;AG$8)</f>
        <v>1896.0930510558021</v>
      </c>
      <c r="AH33" s="499">
        <f>SUMIFS('GuV+CF+Bilanz'!$J34:$BU34,Periodenbeginn,"&gt;="&amp;AH$7,Periodenende,"&lt;="&amp;AH$8)</f>
        <v>1930.645490265623</v>
      </c>
    </row>
    <row r="34" spans="1:34" ht="17.25" customHeight="1">
      <c r="A34" s="132"/>
      <c r="B34" s="132"/>
      <c r="C34" s="447" t="s">
        <v>650</v>
      </c>
      <c r="J34" s="195">
        <v>0</v>
      </c>
      <c r="K34" s="195">
        <v>0</v>
      </c>
      <c r="L34" s="501">
        <v>2500</v>
      </c>
      <c r="M34" s="502">
        <v>0</v>
      </c>
      <c r="N34" s="195">
        <v>0</v>
      </c>
      <c r="O34" s="501">
        <v>0</v>
      </c>
      <c r="P34" s="502">
        <v>0</v>
      </c>
      <c r="Q34" s="195">
        <v>0</v>
      </c>
      <c r="R34" s="501">
        <v>0</v>
      </c>
      <c r="S34" s="502">
        <v>0</v>
      </c>
      <c r="T34" s="195">
        <v>0</v>
      </c>
      <c r="U34" s="195">
        <v>0</v>
      </c>
      <c r="V34" s="499">
        <v>2500</v>
      </c>
      <c r="W34" s="503">
        <f>SUMIFS('GuV+CF+Bilanz'!$J35:$BU35,Periodenbeginn,"&gt;="&amp;W$7,Periodenende,"&lt;="&amp;W$8)</f>
        <v>0</v>
      </c>
      <c r="X34" s="529">
        <f>SUMIFS('GuV+CF+Bilanz'!$J35:$BU35,Periodenbeginn,"&gt;="&amp;X$7,Periodenende,"&lt;="&amp;X$8)</f>
        <v>0</v>
      </c>
      <c r="Y34" s="529">
        <f>SUMIFS('GuV+CF+Bilanz'!$J35:$BU35,Periodenbeginn,"&gt;="&amp;Y$7,Periodenende,"&lt;="&amp;Y$8)</f>
        <v>0</v>
      </c>
      <c r="Z34" s="530">
        <f>SUMIFS('GuV+CF+Bilanz'!$J35:$BU35,Periodenbeginn,"&gt;="&amp;Z$7,Periodenende,"&lt;="&amp;Z$8)</f>
        <v>0</v>
      </c>
      <c r="AA34" s="499">
        <f t="shared" si="10"/>
        <v>0</v>
      </c>
      <c r="AB34" s="503">
        <f>SUMIFS('GuV+CF+Bilanz'!$J35:$BU35,Periodenbeginn,"&gt;="&amp;AB$7,Periodenende,"&lt;="&amp;AB$8)</f>
        <v>0</v>
      </c>
      <c r="AC34" s="529">
        <f>SUMIFS('GuV+CF+Bilanz'!$J35:$BU35,Periodenbeginn,"&gt;="&amp;AC$7,Periodenende,"&lt;="&amp;AC$8)</f>
        <v>0</v>
      </c>
      <c r="AD34" s="529">
        <f>SUMIFS('GuV+CF+Bilanz'!$J35:$BU35,Periodenbeginn,"&gt;="&amp;AD$7,Periodenende,"&lt;="&amp;AD$8)</f>
        <v>0</v>
      </c>
      <c r="AE34" s="530">
        <f>SUMIFS('GuV+CF+Bilanz'!$J35:$BU35,Periodenbeginn,"&gt;="&amp;AE$7,Periodenende,"&lt;="&amp;AE$8)</f>
        <v>0</v>
      </c>
      <c r="AF34" s="499">
        <f t="shared" si="11"/>
        <v>0</v>
      </c>
      <c r="AG34" s="499">
        <f>SUMIFS('GuV+CF+Bilanz'!$J35:$BU35,Periodenbeginn,"&gt;="&amp;AG$7,Periodenende,"&lt;="&amp;AG$8)</f>
        <v>0</v>
      </c>
      <c r="AH34" s="499">
        <f>SUMIFS('GuV+CF+Bilanz'!$J35:$BU35,Periodenbeginn,"&gt;="&amp;AH$7,Periodenende,"&lt;="&amp;AH$8)</f>
        <v>0</v>
      </c>
    </row>
    <row r="35" spans="1:34" ht="17.25" customHeight="1" outlineLevel="1">
      <c r="A35" s="132"/>
      <c r="B35" s="132"/>
      <c r="C35" s="447" t="s">
        <v>586</v>
      </c>
      <c r="J35" s="195">
        <v>0</v>
      </c>
      <c r="K35" s="195">
        <v>0</v>
      </c>
      <c r="L35" s="501">
        <v>0</v>
      </c>
      <c r="M35" s="502">
        <v>0</v>
      </c>
      <c r="N35" s="195">
        <v>0</v>
      </c>
      <c r="O35" s="501">
        <v>0</v>
      </c>
      <c r="P35" s="502">
        <v>0</v>
      </c>
      <c r="Q35" s="195">
        <v>0</v>
      </c>
      <c r="R35" s="501">
        <v>0</v>
      </c>
      <c r="S35" s="502">
        <v>0</v>
      </c>
      <c r="T35" s="195">
        <v>0</v>
      </c>
      <c r="U35" s="195">
        <v>0</v>
      </c>
      <c r="V35" s="499">
        <v>0</v>
      </c>
      <c r="W35" s="503">
        <f>SUMIFS('GuV+CF+Bilanz'!$J36:$BU36,Periodenbeginn,"&gt;="&amp;W$7,Periodenende,"&lt;="&amp;W$8)</f>
        <v>0</v>
      </c>
      <c r="X35" s="529">
        <f>SUMIFS('GuV+CF+Bilanz'!$J36:$BU36,Periodenbeginn,"&gt;="&amp;X$7,Periodenende,"&lt;="&amp;X$8)</f>
        <v>0</v>
      </c>
      <c r="Y35" s="529">
        <f>SUMIFS('GuV+CF+Bilanz'!$J36:$BU36,Periodenbeginn,"&gt;="&amp;Y$7,Periodenende,"&lt;="&amp;Y$8)</f>
        <v>0</v>
      </c>
      <c r="Z35" s="530">
        <f>SUMIFS('GuV+CF+Bilanz'!$J36:$BU36,Periodenbeginn,"&gt;="&amp;Z$7,Periodenende,"&lt;="&amp;Z$8)</f>
        <v>0</v>
      </c>
      <c r="AA35" s="499">
        <f t="shared" si="10"/>
        <v>0</v>
      </c>
      <c r="AB35" s="503">
        <f>SUMIFS('GuV+CF+Bilanz'!$J36:$BU36,Periodenbeginn,"&gt;="&amp;AB$7,Periodenende,"&lt;="&amp;AB$8)</f>
        <v>0</v>
      </c>
      <c r="AC35" s="529">
        <f>SUMIFS('GuV+CF+Bilanz'!$J36:$BU36,Periodenbeginn,"&gt;="&amp;AC$7,Periodenende,"&lt;="&amp;AC$8)</f>
        <v>0</v>
      </c>
      <c r="AD35" s="529">
        <f>SUMIFS('GuV+CF+Bilanz'!$J36:$BU36,Periodenbeginn,"&gt;="&amp;AD$7,Periodenende,"&lt;="&amp;AD$8)</f>
        <v>0</v>
      </c>
      <c r="AE35" s="530">
        <f>SUMIFS('GuV+CF+Bilanz'!$J36:$BU36,Periodenbeginn,"&gt;="&amp;AE$7,Periodenende,"&lt;="&amp;AE$8)</f>
        <v>0</v>
      </c>
      <c r="AF35" s="499">
        <f t="shared" si="11"/>
        <v>0</v>
      </c>
      <c r="AG35" s="499">
        <f>SUMIFS('GuV+CF+Bilanz'!$J36:$BU36,Periodenbeginn,"&gt;="&amp;AG$7,Periodenende,"&lt;="&amp;AG$8)</f>
        <v>0</v>
      </c>
      <c r="AH35" s="499">
        <f>SUMIFS('GuV+CF+Bilanz'!$J36:$BU36,Periodenbeginn,"&gt;="&amp;AH$7,Periodenende,"&lt;="&amp;AH$8)</f>
        <v>0</v>
      </c>
    </row>
    <row r="36" spans="1:34" ht="17.25" customHeight="1" outlineLevel="1">
      <c r="A36" s="132"/>
      <c r="B36" s="132"/>
      <c r="C36" s="447" t="s">
        <v>587</v>
      </c>
      <c r="J36" s="195">
        <v>0</v>
      </c>
      <c r="K36" s="195">
        <v>0</v>
      </c>
      <c r="L36" s="501">
        <v>0</v>
      </c>
      <c r="M36" s="502">
        <v>0</v>
      </c>
      <c r="N36" s="195">
        <v>0</v>
      </c>
      <c r="O36" s="501">
        <v>0</v>
      </c>
      <c r="P36" s="502">
        <v>0</v>
      </c>
      <c r="Q36" s="195">
        <v>0</v>
      </c>
      <c r="R36" s="501">
        <v>0</v>
      </c>
      <c r="S36" s="502">
        <v>0</v>
      </c>
      <c r="T36" s="195">
        <v>0</v>
      </c>
      <c r="U36" s="195">
        <v>0</v>
      </c>
      <c r="V36" s="499">
        <v>0</v>
      </c>
      <c r="W36" s="503">
        <f>SUMIFS('GuV+CF+Bilanz'!$J37:$BU37,Periodenbeginn,"&gt;="&amp;W$7,Periodenende,"&lt;="&amp;W$8)</f>
        <v>0</v>
      </c>
      <c r="X36" s="529">
        <f>SUMIFS('GuV+CF+Bilanz'!$J37:$BU37,Periodenbeginn,"&gt;="&amp;X$7,Periodenende,"&lt;="&amp;X$8)</f>
        <v>0</v>
      </c>
      <c r="Y36" s="529">
        <f>SUMIFS('GuV+CF+Bilanz'!$J37:$BU37,Periodenbeginn,"&gt;="&amp;Y$7,Periodenende,"&lt;="&amp;Y$8)</f>
        <v>0</v>
      </c>
      <c r="Z36" s="530">
        <f>SUMIFS('GuV+CF+Bilanz'!$J37:$BU37,Periodenbeginn,"&gt;="&amp;Z$7,Periodenende,"&lt;="&amp;Z$8)</f>
        <v>0</v>
      </c>
      <c r="AA36" s="499">
        <f t="shared" si="10"/>
        <v>0</v>
      </c>
      <c r="AB36" s="503">
        <f>SUMIFS('GuV+CF+Bilanz'!$J37:$BU37,Periodenbeginn,"&gt;="&amp;AB$7,Periodenende,"&lt;="&amp;AB$8)</f>
        <v>0</v>
      </c>
      <c r="AC36" s="529">
        <f>SUMIFS('GuV+CF+Bilanz'!$J37:$BU37,Periodenbeginn,"&gt;="&amp;AC$7,Periodenende,"&lt;="&amp;AC$8)</f>
        <v>0</v>
      </c>
      <c r="AD36" s="529">
        <f>SUMIFS('GuV+CF+Bilanz'!$J37:$BU37,Periodenbeginn,"&gt;="&amp;AD$7,Periodenende,"&lt;="&amp;AD$8)</f>
        <v>0</v>
      </c>
      <c r="AE36" s="530">
        <f>SUMIFS('GuV+CF+Bilanz'!$J37:$BU37,Periodenbeginn,"&gt;="&amp;AE$7,Periodenende,"&lt;="&amp;AE$8)</f>
        <v>0</v>
      </c>
      <c r="AF36" s="499">
        <f t="shared" si="11"/>
        <v>0</v>
      </c>
      <c r="AG36" s="499">
        <f>SUMIFS('GuV+CF+Bilanz'!$J37:$BU37,Periodenbeginn,"&gt;="&amp;AG$7,Periodenende,"&lt;="&amp;AG$8)</f>
        <v>0</v>
      </c>
      <c r="AH36" s="499">
        <f>SUMIFS('GuV+CF+Bilanz'!$J37:$BU37,Periodenbeginn,"&gt;="&amp;AH$7,Periodenende,"&lt;="&amp;AH$8)</f>
        <v>0</v>
      </c>
    </row>
    <row r="37" spans="1:34" ht="17.25" customHeight="1" outlineLevel="1">
      <c r="A37" s="132"/>
      <c r="B37" s="132"/>
      <c r="C37" s="447" t="s">
        <v>588</v>
      </c>
      <c r="J37" s="195">
        <v>0</v>
      </c>
      <c r="K37" s="195">
        <v>0</v>
      </c>
      <c r="L37" s="501">
        <v>0</v>
      </c>
      <c r="M37" s="502">
        <v>0</v>
      </c>
      <c r="N37" s="195">
        <v>0</v>
      </c>
      <c r="O37" s="501">
        <v>0</v>
      </c>
      <c r="P37" s="502">
        <v>0</v>
      </c>
      <c r="Q37" s="195">
        <v>0</v>
      </c>
      <c r="R37" s="501">
        <v>0</v>
      </c>
      <c r="S37" s="502">
        <v>0</v>
      </c>
      <c r="T37" s="195">
        <v>0</v>
      </c>
      <c r="U37" s="195">
        <v>0</v>
      </c>
      <c r="V37" s="499">
        <v>0</v>
      </c>
      <c r="W37" s="503">
        <f>SUMIFS('GuV+CF+Bilanz'!$J38:$BU38,Periodenbeginn,"&gt;="&amp;W$7,Periodenende,"&lt;="&amp;W$8)</f>
        <v>0</v>
      </c>
      <c r="X37" s="529">
        <f>SUMIFS('GuV+CF+Bilanz'!$J38:$BU38,Periodenbeginn,"&gt;="&amp;X$7,Periodenende,"&lt;="&amp;X$8)</f>
        <v>0</v>
      </c>
      <c r="Y37" s="529">
        <f>SUMIFS('GuV+CF+Bilanz'!$J38:$BU38,Periodenbeginn,"&gt;="&amp;Y$7,Periodenende,"&lt;="&amp;Y$8)</f>
        <v>0</v>
      </c>
      <c r="Z37" s="530">
        <f>SUMIFS('GuV+CF+Bilanz'!$J38:$BU38,Periodenbeginn,"&gt;="&amp;Z$7,Periodenende,"&lt;="&amp;Z$8)</f>
        <v>0</v>
      </c>
      <c r="AA37" s="499">
        <f t="shared" si="10"/>
        <v>0</v>
      </c>
      <c r="AB37" s="503">
        <f>SUMIFS('GuV+CF+Bilanz'!$J38:$BU38,Periodenbeginn,"&gt;="&amp;AB$7,Periodenende,"&lt;="&amp;AB$8)</f>
        <v>0</v>
      </c>
      <c r="AC37" s="529">
        <f>SUMIFS('GuV+CF+Bilanz'!$J38:$BU38,Periodenbeginn,"&gt;="&amp;AC$7,Periodenende,"&lt;="&amp;AC$8)</f>
        <v>0</v>
      </c>
      <c r="AD37" s="529">
        <f>SUMIFS('GuV+CF+Bilanz'!$J38:$BU38,Periodenbeginn,"&gt;="&amp;AD$7,Periodenende,"&lt;="&amp;AD$8)</f>
        <v>0</v>
      </c>
      <c r="AE37" s="530">
        <f>SUMIFS('GuV+CF+Bilanz'!$J38:$BU38,Periodenbeginn,"&gt;="&amp;AE$7,Periodenende,"&lt;="&amp;AE$8)</f>
        <v>0</v>
      </c>
      <c r="AF37" s="499">
        <f t="shared" si="11"/>
        <v>0</v>
      </c>
      <c r="AG37" s="499">
        <f>SUMIFS('GuV+CF+Bilanz'!$J38:$BU38,Periodenbeginn,"&gt;="&amp;AG$7,Periodenende,"&lt;="&amp;AG$8)</f>
        <v>0</v>
      </c>
      <c r="AH37" s="499">
        <f>SUMIFS('GuV+CF+Bilanz'!$J38:$BU38,Periodenbeginn,"&gt;="&amp;AH$7,Periodenende,"&lt;="&amp;AH$8)</f>
        <v>0</v>
      </c>
    </row>
    <row r="38" spans="1:34" ht="17.25" customHeight="1" outlineLevel="1">
      <c r="A38" s="132"/>
      <c r="B38" s="132"/>
      <c r="C38" s="447" t="s">
        <v>589</v>
      </c>
      <c r="J38" s="195">
        <v>0</v>
      </c>
      <c r="K38" s="195">
        <v>0</v>
      </c>
      <c r="L38" s="501">
        <v>0</v>
      </c>
      <c r="M38" s="502">
        <v>0</v>
      </c>
      <c r="N38" s="195">
        <v>0</v>
      </c>
      <c r="O38" s="501">
        <v>0</v>
      </c>
      <c r="P38" s="502">
        <v>0</v>
      </c>
      <c r="Q38" s="195">
        <v>0</v>
      </c>
      <c r="R38" s="501">
        <v>0</v>
      </c>
      <c r="S38" s="502">
        <v>0</v>
      </c>
      <c r="T38" s="195">
        <v>0</v>
      </c>
      <c r="U38" s="195">
        <v>0</v>
      </c>
      <c r="V38" s="499">
        <v>0</v>
      </c>
      <c r="W38" s="503">
        <f>SUMIFS('GuV+CF+Bilanz'!$J39:$BU39,Periodenbeginn,"&gt;="&amp;W$7,Periodenende,"&lt;="&amp;W$8)</f>
        <v>0</v>
      </c>
      <c r="X38" s="529">
        <f>SUMIFS('GuV+CF+Bilanz'!$J39:$BU39,Periodenbeginn,"&gt;="&amp;X$7,Periodenende,"&lt;="&amp;X$8)</f>
        <v>0</v>
      </c>
      <c r="Y38" s="529">
        <f>SUMIFS('GuV+CF+Bilanz'!$J39:$BU39,Periodenbeginn,"&gt;="&amp;Y$7,Periodenende,"&lt;="&amp;Y$8)</f>
        <v>0</v>
      </c>
      <c r="Z38" s="530">
        <f>SUMIFS('GuV+CF+Bilanz'!$J39:$BU39,Periodenbeginn,"&gt;="&amp;Z$7,Periodenende,"&lt;="&amp;Z$8)</f>
        <v>0</v>
      </c>
      <c r="AA38" s="499">
        <f t="shared" si="10"/>
        <v>0</v>
      </c>
      <c r="AB38" s="503">
        <f>SUMIFS('GuV+CF+Bilanz'!$J39:$BU39,Periodenbeginn,"&gt;="&amp;AB$7,Periodenende,"&lt;="&amp;AB$8)</f>
        <v>0</v>
      </c>
      <c r="AC38" s="529">
        <f>SUMIFS('GuV+CF+Bilanz'!$J39:$BU39,Periodenbeginn,"&gt;="&amp;AC$7,Periodenende,"&lt;="&amp;AC$8)</f>
        <v>0</v>
      </c>
      <c r="AD38" s="529">
        <f>SUMIFS('GuV+CF+Bilanz'!$J39:$BU39,Periodenbeginn,"&gt;="&amp;AD$7,Periodenende,"&lt;="&amp;AD$8)</f>
        <v>0</v>
      </c>
      <c r="AE38" s="530">
        <f>SUMIFS('GuV+CF+Bilanz'!$J39:$BU39,Periodenbeginn,"&gt;="&amp;AE$7,Periodenende,"&lt;="&amp;AE$8)</f>
        <v>0</v>
      </c>
      <c r="AF38" s="499">
        <f t="shared" si="11"/>
        <v>0</v>
      </c>
      <c r="AG38" s="499">
        <f>SUMIFS('GuV+CF+Bilanz'!$J39:$BU39,Periodenbeginn,"&gt;="&amp;AG$7,Periodenende,"&lt;="&amp;AG$8)</f>
        <v>0</v>
      </c>
      <c r="AH38" s="499">
        <f>SUMIFS('GuV+CF+Bilanz'!$J39:$BU39,Periodenbeginn,"&gt;="&amp;AH$7,Periodenende,"&lt;="&amp;AH$8)</f>
        <v>0</v>
      </c>
    </row>
    <row r="39" spans="1:34" ht="17.25" customHeight="1">
      <c r="A39" s="132"/>
      <c r="B39" s="132"/>
      <c r="C39" s="447" t="s">
        <v>607</v>
      </c>
      <c r="J39" s="195">
        <v>0</v>
      </c>
      <c r="K39" s="195">
        <v>0</v>
      </c>
      <c r="L39" s="501">
        <v>0</v>
      </c>
      <c r="M39" s="502">
        <v>0</v>
      </c>
      <c r="N39" s="195">
        <v>750</v>
      </c>
      <c r="O39" s="501">
        <v>0</v>
      </c>
      <c r="P39" s="502">
        <v>0</v>
      </c>
      <c r="Q39" s="228">
        <v>0</v>
      </c>
      <c r="R39" s="501">
        <v>0</v>
      </c>
      <c r="S39" s="502">
        <v>0</v>
      </c>
      <c r="T39" s="195">
        <v>0</v>
      </c>
      <c r="U39" s="195">
        <v>0</v>
      </c>
      <c r="V39" s="499">
        <v>750</v>
      </c>
      <c r="W39" s="503">
        <f>SUMIFS('GuV+CF+Bilanz'!$J40:$BU40,Periodenbeginn,"&gt;="&amp;W$7,Periodenende,"&lt;="&amp;W$8)</f>
        <v>0</v>
      </c>
      <c r="X39" s="529">
        <f>SUMIFS('GuV+CF+Bilanz'!$J40:$BU40,Periodenbeginn,"&gt;="&amp;X$7,Periodenende,"&lt;="&amp;X$8)</f>
        <v>0</v>
      </c>
      <c r="Y39" s="529">
        <f>SUMIFS('GuV+CF+Bilanz'!$J40:$BU40,Periodenbeginn,"&gt;="&amp;Y$7,Periodenende,"&lt;="&amp;Y$8)</f>
        <v>250</v>
      </c>
      <c r="Z39" s="530">
        <f>SUMIFS('GuV+CF+Bilanz'!$J40:$BU40,Periodenbeginn,"&gt;="&amp;Z$7,Periodenende,"&lt;="&amp;Z$8)</f>
        <v>0</v>
      </c>
      <c r="AA39" s="499">
        <f t="shared" si="10"/>
        <v>250</v>
      </c>
      <c r="AB39" s="503">
        <f>SUMIFS('GuV+CF+Bilanz'!$J40:$BU40,Periodenbeginn,"&gt;="&amp;AB$7,Periodenende,"&lt;="&amp;AB$8)</f>
        <v>0</v>
      </c>
      <c r="AC39" s="529">
        <f>SUMIFS('GuV+CF+Bilanz'!$J40:$BU40,Periodenbeginn,"&gt;="&amp;AC$7,Periodenende,"&lt;="&amp;AC$8)</f>
        <v>120</v>
      </c>
      <c r="AD39" s="529">
        <f>SUMIFS('GuV+CF+Bilanz'!$J40:$BU40,Periodenbeginn,"&gt;="&amp;AD$7,Periodenende,"&lt;="&amp;AD$8)</f>
        <v>0</v>
      </c>
      <c r="AE39" s="530">
        <f>SUMIFS('GuV+CF+Bilanz'!$J40:$BU40,Periodenbeginn,"&gt;="&amp;AE$7,Periodenende,"&lt;="&amp;AE$8)</f>
        <v>0</v>
      </c>
      <c r="AF39" s="499">
        <f t="shared" si="11"/>
        <v>120</v>
      </c>
      <c r="AG39" s="499">
        <f>SUMIFS('GuV+CF+Bilanz'!$J40:$BU40,Periodenbeginn,"&gt;="&amp;AG$7,Periodenende,"&lt;="&amp;AG$8)</f>
        <v>325</v>
      </c>
      <c r="AH39" s="499">
        <f>SUMIFS('GuV+CF+Bilanz'!$J40:$BU40,Periodenbeginn,"&gt;="&amp;AH$7,Periodenende,"&lt;="&amp;AH$8)</f>
        <v>0</v>
      </c>
    </row>
    <row r="40" spans="1:34" ht="17.25" customHeight="1">
      <c r="A40" s="132"/>
      <c r="B40" s="132"/>
      <c r="C40" s="144" t="s">
        <v>604</v>
      </c>
      <c r="D40" s="145"/>
      <c r="E40" s="145"/>
      <c r="F40" s="145"/>
      <c r="G40" s="145"/>
      <c r="H40" s="145"/>
      <c r="I40" s="145"/>
      <c r="J40" s="393">
        <v>0</v>
      </c>
      <c r="K40" s="393">
        <v>0</v>
      </c>
      <c r="L40" s="531">
        <v>-20285.116666666669</v>
      </c>
      <c r="M40" s="532">
        <v>2103.873333333333</v>
      </c>
      <c r="N40" s="393">
        <v>-15614.070200000002</v>
      </c>
      <c r="O40" s="531">
        <v>-17566.454270666669</v>
      </c>
      <c r="P40" s="532">
        <v>-19205.369356079998</v>
      </c>
      <c r="Q40" s="393">
        <v>4471.5105901317329</v>
      </c>
      <c r="R40" s="531">
        <v>21628.678135267699</v>
      </c>
      <c r="S40" s="532">
        <v>1772.4590313063854</v>
      </c>
      <c r="T40" s="393">
        <v>12064.845545265845</v>
      </c>
      <c r="U40" s="393">
        <v>9940.1631228378319</v>
      </c>
      <c r="V40" s="393">
        <v>-20689.48073527051</v>
      </c>
      <c r="W40" s="531">
        <f t="shared" ref="W40:AH40" si="12">W15-SUM(W17:W39)</f>
        <v>56062.250487155572</v>
      </c>
      <c r="X40" s="533">
        <f t="shared" si="12"/>
        <v>57922.279351773424</v>
      </c>
      <c r="Y40" s="533">
        <f t="shared" si="12"/>
        <v>41503.021219136805</v>
      </c>
      <c r="Z40" s="532">
        <f t="shared" si="12"/>
        <v>39808.74390228797</v>
      </c>
      <c r="AA40" s="393">
        <f t="shared" ref="AA40:AA45" si="13">SUM(W40:Z40)</f>
        <v>195296.29496035376</v>
      </c>
      <c r="AB40" s="531">
        <f t="shared" si="12"/>
        <v>53732.618835150031</v>
      </c>
      <c r="AC40" s="533">
        <f t="shared" si="12"/>
        <v>27194.398389959853</v>
      </c>
      <c r="AD40" s="533">
        <f t="shared" si="12"/>
        <v>35449.986792319425</v>
      </c>
      <c r="AE40" s="532">
        <f t="shared" si="12"/>
        <v>48615.081402749463</v>
      </c>
      <c r="AF40" s="393">
        <f t="shared" ref="AF40:AF45" si="14">SUM(AB40:AE40)</f>
        <v>164992.08542017877</v>
      </c>
      <c r="AG40" s="393">
        <f t="shared" si="12"/>
        <v>185991.2706873134</v>
      </c>
      <c r="AH40" s="393">
        <f t="shared" si="12"/>
        <v>313960.19313025777</v>
      </c>
    </row>
    <row r="41" spans="1:34" ht="17.25" customHeight="1">
      <c r="A41" s="132"/>
      <c r="B41" s="132"/>
      <c r="C41" s="199" t="s">
        <v>605</v>
      </c>
      <c r="J41" s="195">
        <v>0</v>
      </c>
      <c r="K41" s="195">
        <v>0</v>
      </c>
      <c r="L41" s="501">
        <v>18.75</v>
      </c>
      <c r="M41" s="502">
        <v>0</v>
      </c>
      <c r="N41" s="195">
        <v>0</v>
      </c>
      <c r="O41" s="501">
        <v>0</v>
      </c>
      <c r="P41" s="502">
        <v>29.300835265345512</v>
      </c>
      <c r="Q41" s="195">
        <v>39.000517275646509</v>
      </c>
      <c r="R41" s="501">
        <v>17.406058270284767</v>
      </c>
      <c r="S41" s="502">
        <v>27.751625491877185</v>
      </c>
      <c r="T41" s="195">
        <v>43.718481534221695</v>
      </c>
      <c r="U41" s="195">
        <v>58.967754460578725</v>
      </c>
      <c r="V41" s="499">
        <v>234.89527229795439</v>
      </c>
      <c r="W41" s="503">
        <f>SUMIFS('GuV+CF+Bilanz'!$J42:$BU42,Periodenbeginn,"&gt;="&amp;W$7,Periodenende,"&lt;="&amp;W$8)</f>
        <v>268.00976688602015</v>
      </c>
      <c r="X41" s="529">
        <f>SUMIFS('GuV+CF+Bilanz'!$J42:$BU42,Periodenbeginn,"&gt;="&amp;X$7,Periodenende,"&lt;="&amp;X$8)</f>
        <v>411.50068351234819</v>
      </c>
      <c r="Y41" s="529">
        <f>SUMIFS('GuV+CF+Bilanz'!$J42:$BU42,Periodenbeginn,"&gt;="&amp;Y$7,Periodenende,"&lt;="&amp;Y$8)</f>
        <v>557.95155961414025</v>
      </c>
      <c r="Z41" s="530">
        <f>SUMIFS('GuV+CF+Bilanz'!$J42:$BU42,Periodenbeginn,"&gt;="&amp;Z$7,Periodenende,"&lt;="&amp;Z$8)</f>
        <v>642.13238677790628</v>
      </c>
      <c r="AA41" s="499">
        <f t="shared" ref="AA41:AA42" si="15">SUM(W41:Z41)</f>
        <v>1879.5943967904147</v>
      </c>
      <c r="AB41" s="503">
        <f>SUMIFS('GuV+CF+Bilanz'!$J42:$BU42,Periodenbeginn,"&gt;="&amp;AB$7,Periodenende,"&lt;="&amp;AB$8)</f>
        <v>734.82616142593122</v>
      </c>
      <c r="AC41" s="529">
        <f>SUMIFS('GuV+CF+Bilanz'!$J42:$BU42,Periodenbeginn,"&gt;="&amp;AC$7,Periodenende,"&lt;="&amp;AC$8)</f>
        <v>839.53291199052251</v>
      </c>
      <c r="AD41" s="529">
        <f>SUMIFS('GuV+CF+Bilanz'!$J42:$BU42,Periodenbeginn,"&gt;="&amp;AD$7,Periodenende,"&lt;="&amp;AD$8)</f>
        <v>917.17114605205461</v>
      </c>
      <c r="AE41" s="530">
        <f>SUMIFS('GuV+CF+Bilanz'!$J42:$BU42,Periodenbeginn,"&gt;="&amp;AE$7,Periodenende,"&lt;="&amp;AE$8)</f>
        <v>1021.3174743368997</v>
      </c>
      <c r="AF41" s="499">
        <f t="shared" ref="AF41:AF42" si="16">SUM(AB41:AE41)</f>
        <v>3512.8476938054082</v>
      </c>
      <c r="AG41" s="499">
        <f>SUMIFS('GuV+CF+Bilanz'!$J42:$BU42,Periodenbeginn,"&gt;="&amp;AG$7,Periodenende,"&lt;="&amp;AG$8)</f>
        <v>5369.0079930067395</v>
      </c>
      <c r="AH41" s="499">
        <f>SUMIFS('GuV+CF+Bilanz'!$J42:$BU42,Periodenbeginn,"&gt;="&amp;AH$7,Periodenende,"&lt;="&amp;AH$8)</f>
        <v>8182.2032920442316</v>
      </c>
    </row>
    <row r="42" spans="1:34" ht="17.25" customHeight="1">
      <c r="A42" s="132"/>
      <c r="B42" s="132"/>
      <c r="C42" s="199" t="s">
        <v>606</v>
      </c>
      <c r="J42" s="195">
        <v>0</v>
      </c>
      <c r="K42" s="195">
        <v>0</v>
      </c>
      <c r="L42" s="501">
        <v>1100</v>
      </c>
      <c r="M42" s="502">
        <v>340.09796814687502</v>
      </c>
      <c r="N42" s="195">
        <v>122.24121982722461</v>
      </c>
      <c r="O42" s="501">
        <v>97.516560188558245</v>
      </c>
      <c r="P42" s="502">
        <v>266.48333333333335</v>
      </c>
      <c r="Q42" s="228">
        <v>265.39583333333337</v>
      </c>
      <c r="R42" s="501">
        <v>264.30833333333334</v>
      </c>
      <c r="S42" s="502">
        <v>263.22083333333336</v>
      </c>
      <c r="T42" s="195">
        <v>262.13333333333333</v>
      </c>
      <c r="U42" s="195">
        <v>261.04583333333335</v>
      </c>
      <c r="V42" s="499">
        <v>3242.4432481626582</v>
      </c>
      <c r="W42" s="503">
        <f>SUMIFS('GuV+CF+Bilanz'!$J43:$BU43,Periodenbeginn,"&gt;="&amp;W$7,Periodenende,"&lt;="&amp;W$8)</f>
        <v>1451.6125000000002</v>
      </c>
      <c r="X42" s="529">
        <f>SUMIFS('GuV+CF+Bilanz'!$J43:$BU43,Periodenbeginn,"&gt;="&amp;X$7,Periodenende,"&lt;="&amp;X$8)</f>
        <v>1425.1583333333335</v>
      </c>
      <c r="Y42" s="529">
        <f>SUMIFS('GuV+CF+Bilanz'!$J43:$BU43,Periodenbeginn,"&gt;="&amp;Y$7,Periodenende,"&lt;="&amp;Y$8)</f>
        <v>1382.0375000000001</v>
      </c>
      <c r="Z42" s="530">
        <f>SUMIFS('GuV+CF+Bilanz'!$J43:$BU43,Periodenbeginn,"&gt;="&amp;Z$7,Periodenende,"&lt;="&amp;Z$8)</f>
        <v>1297.2691837861275</v>
      </c>
      <c r="AA42" s="499">
        <f t="shared" si="15"/>
        <v>5556.0775171194618</v>
      </c>
      <c r="AB42" s="503">
        <f>SUMIFS('GuV+CF+Bilanz'!$J43:$BU43,Periodenbeginn,"&gt;="&amp;AB$7,Periodenende,"&lt;="&amp;AB$8)</f>
        <v>1245.7406667231821</v>
      </c>
      <c r="AC42" s="529">
        <f>SUMIFS('GuV+CF+Bilanz'!$J43:$BU43,Periodenbeginn,"&gt;="&amp;AC$7,Periodenende,"&lt;="&amp;AC$8)</f>
        <v>1160.7842298849453</v>
      </c>
      <c r="AD42" s="529">
        <f>SUMIFS('GuV+CF+Bilanz'!$J43:$BU43,Periodenbeginn,"&gt;="&amp;AD$7,Periodenende,"&lt;="&amp;AD$8)</f>
        <v>1109.0654758406115</v>
      </c>
      <c r="AE42" s="530">
        <f>SUMIFS('GuV+CF+Bilanz'!$J43:$BU43,Periodenbeginn,"&gt;="&amp;AE$7,Periodenende,"&lt;="&amp;AE$8)</f>
        <v>1090.5833285216127</v>
      </c>
      <c r="AF42" s="499">
        <f t="shared" si="16"/>
        <v>4606.173700970352</v>
      </c>
      <c r="AG42" s="499">
        <f>SUMIFS('GuV+CF+Bilanz'!$J43:$BU43,Periodenbeginn,"&gt;="&amp;AG$7,Periodenende,"&lt;="&amp;AG$8)</f>
        <v>3575.5389645877931</v>
      </c>
      <c r="AH42" s="499">
        <f>SUMIFS('GuV+CF+Bilanz'!$J43:$BU43,Periodenbeginn,"&gt;="&amp;AH$7,Periodenende,"&lt;="&amp;AH$8)</f>
        <v>2905.1316830145215</v>
      </c>
    </row>
    <row r="43" spans="1:34" ht="17.25" customHeight="1">
      <c r="A43" s="132"/>
      <c r="B43" s="132"/>
      <c r="C43" s="144" t="s">
        <v>169</v>
      </c>
      <c r="D43" s="145"/>
      <c r="E43" s="145"/>
      <c r="F43" s="145"/>
      <c r="G43" s="145"/>
      <c r="H43" s="145"/>
      <c r="I43" s="145"/>
      <c r="J43" s="393">
        <v>0</v>
      </c>
      <c r="K43" s="393">
        <v>0</v>
      </c>
      <c r="L43" s="531">
        <v>-21366.366666666669</v>
      </c>
      <c r="M43" s="532">
        <v>1763.775365186458</v>
      </c>
      <c r="N43" s="393">
        <v>-15736.311419827227</v>
      </c>
      <c r="O43" s="531">
        <v>-17663.970830855225</v>
      </c>
      <c r="P43" s="532">
        <v>-19442.551854147987</v>
      </c>
      <c r="Q43" s="393">
        <v>4245.1152740740463</v>
      </c>
      <c r="R43" s="531">
        <v>21381.775860204649</v>
      </c>
      <c r="S43" s="532">
        <v>1536.9898234649293</v>
      </c>
      <c r="T43" s="393">
        <v>11846.430693466735</v>
      </c>
      <c r="U43" s="393">
        <v>9738.0850439650767</v>
      </c>
      <c r="V43" s="393">
        <v>-23697.028711135208</v>
      </c>
      <c r="W43" s="531">
        <f>W40+W41-W42</f>
        <v>54878.647754041587</v>
      </c>
      <c r="X43" s="533">
        <f>X40+X41-X42</f>
        <v>56908.621701952441</v>
      </c>
      <c r="Y43" s="533">
        <f>Y40+Y41-Y42</f>
        <v>40678.935278750949</v>
      </c>
      <c r="Z43" s="532">
        <f>Z40+Z41-Z42</f>
        <v>39153.607105279749</v>
      </c>
      <c r="AA43" s="393">
        <f t="shared" si="13"/>
        <v>191619.81184002472</v>
      </c>
      <c r="AB43" s="531">
        <f>AB40+AB41-AB42</f>
        <v>53221.704329852779</v>
      </c>
      <c r="AC43" s="533">
        <f>AC40+AC41-AC42</f>
        <v>26873.147072065429</v>
      </c>
      <c r="AD43" s="533">
        <f>AD40+AD41-AD42</f>
        <v>35258.092462530869</v>
      </c>
      <c r="AE43" s="532">
        <f>AE40+AE41-AE42</f>
        <v>48545.815548564751</v>
      </c>
      <c r="AF43" s="393">
        <f t="shared" si="14"/>
        <v>163898.75941301382</v>
      </c>
      <c r="AG43" s="393">
        <f>AG40+AG41-AG42</f>
        <v>187784.73971573234</v>
      </c>
      <c r="AH43" s="393">
        <f>AH40+AH41-AH42</f>
        <v>319237.26473928749</v>
      </c>
    </row>
    <row r="44" spans="1:34" ht="17.25" customHeight="1">
      <c r="A44" s="132"/>
      <c r="B44" s="132"/>
      <c r="C44" s="49" t="s">
        <v>608</v>
      </c>
      <c r="J44" s="195">
        <v>0</v>
      </c>
      <c r="K44" s="195">
        <v>0</v>
      </c>
      <c r="L44" s="501">
        <v>0</v>
      </c>
      <c r="M44" s="502">
        <v>0</v>
      </c>
      <c r="N44" s="195">
        <v>0</v>
      </c>
      <c r="O44" s="501">
        <v>0</v>
      </c>
      <c r="P44" s="502">
        <v>0</v>
      </c>
      <c r="Q44" s="228">
        <v>0</v>
      </c>
      <c r="R44" s="501">
        <v>0</v>
      </c>
      <c r="S44" s="502">
        <v>0</v>
      </c>
      <c r="T44" s="195">
        <v>0</v>
      </c>
      <c r="U44" s="195">
        <v>0</v>
      </c>
      <c r="V44" s="499">
        <v>0</v>
      </c>
      <c r="W44" s="503">
        <f>SUMIFS('GuV+CF+Bilanz'!$J45:$BU45,Periodenbeginn,"&gt;="&amp;W$7,Periodenende,"&lt;="&amp;W$8)</f>
        <v>12219.208734666707</v>
      </c>
      <c r="X44" s="529">
        <f>SUMIFS('GuV+CF+Bilanz'!$J45:$BU45,Periodenbeginn,"&gt;="&amp;X$7,Periodenende,"&lt;="&amp;X$8)</f>
        <v>12219.208734666707</v>
      </c>
      <c r="Y44" s="529">
        <f>SUMIFS('GuV+CF+Bilanz'!$J45:$BU45,Periodenbeginn,"&gt;="&amp;Y$7,Periodenende,"&lt;="&amp;Y$8)</f>
        <v>12219.208734666707</v>
      </c>
      <c r="Z44" s="530">
        <f>SUMIFS('GuV+CF+Bilanz'!$J45:$BU45,Periodenbeginn,"&gt;="&amp;Z$7,Periodenende,"&lt;="&amp;Z$8)</f>
        <v>12219.208734666707</v>
      </c>
      <c r="AA44" s="499">
        <f t="shared" ref="AA44" si="17">SUM(W44:Z44)</f>
        <v>48876.834938666827</v>
      </c>
      <c r="AB44" s="503">
        <f>SUMIFS('GuV+CF+Bilanz'!$J45:$BU45,Periodenbeginn,"&gt;="&amp;AB$7,Periodenende,"&lt;="&amp;AB$8)</f>
        <v>12292.406955976046</v>
      </c>
      <c r="AC44" s="529">
        <f>SUMIFS('GuV+CF+Bilanz'!$J45:$BU45,Periodenbeginn,"&gt;="&amp;AC$7,Periodenende,"&lt;="&amp;AC$8)</f>
        <v>12292.406955976046</v>
      </c>
      <c r="AD44" s="529">
        <f>SUMIFS('GuV+CF+Bilanz'!$J45:$BU45,Periodenbeginn,"&gt;="&amp;AD$7,Periodenende,"&lt;="&amp;AD$8)</f>
        <v>12292.406955976046</v>
      </c>
      <c r="AE44" s="530">
        <f>SUMIFS('GuV+CF+Bilanz'!$J45:$BU45,Periodenbeginn,"&gt;="&amp;AE$7,Periodenende,"&lt;="&amp;AE$8)</f>
        <v>12292.406955976046</v>
      </c>
      <c r="AF44" s="499">
        <f t="shared" ref="AF44" si="18">SUM(AB44:AE44)</f>
        <v>49169.627823904186</v>
      </c>
      <c r="AG44" s="499">
        <f>SUMIFS('GuV+CF+Bilanz'!$J45:$BU45,Periodenbeginn,"&gt;="&amp;AG$7,Periodenende,"&lt;="&amp;AG$8)</f>
        <v>56335.421914719605</v>
      </c>
      <c r="AH44" s="499">
        <f>SUMIFS('GuV+CF+Bilanz'!$J45:$BU45,Periodenbeginn,"&gt;="&amp;AH$7,Periodenende,"&lt;="&amp;AH$8)</f>
        <v>95771.179421786277</v>
      </c>
    </row>
    <row r="45" spans="1:34" ht="17.25" customHeight="1" thickBot="1">
      <c r="A45" s="132"/>
      <c r="B45" s="132"/>
      <c r="C45" s="144" t="s">
        <v>678</v>
      </c>
      <c r="D45" s="145"/>
      <c r="E45" s="145"/>
      <c r="F45" s="145"/>
      <c r="G45" s="145"/>
      <c r="H45" s="145"/>
      <c r="I45" s="145"/>
      <c r="J45" s="394">
        <v>0</v>
      </c>
      <c r="K45" s="394">
        <v>0</v>
      </c>
      <c r="L45" s="534">
        <v>-21366.366666666669</v>
      </c>
      <c r="M45" s="535">
        <v>1763.775365186458</v>
      </c>
      <c r="N45" s="394">
        <v>-15736.311419827227</v>
      </c>
      <c r="O45" s="534">
        <v>-17663.970830855225</v>
      </c>
      <c r="P45" s="535">
        <v>-19442.551854147987</v>
      </c>
      <c r="Q45" s="394">
        <v>4245.1152740740463</v>
      </c>
      <c r="R45" s="534">
        <v>21381.775860204649</v>
      </c>
      <c r="S45" s="535">
        <v>1536.9898234649293</v>
      </c>
      <c r="T45" s="394">
        <v>11846.430693466735</v>
      </c>
      <c r="U45" s="394">
        <v>9738.0850439650767</v>
      </c>
      <c r="V45" s="394">
        <v>-23697.028711135208</v>
      </c>
      <c r="W45" s="534">
        <f t="shared" ref="W45:AH45" si="19">(W43-W44)</f>
        <v>42659.439019374884</v>
      </c>
      <c r="X45" s="536">
        <f t="shared" si="19"/>
        <v>44689.412967285738</v>
      </c>
      <c r="Y45" s="536">
        <f t="shared" si="19"/>
        <v>28459.726544084242</v>
      </c>
      <c r="Z45" s="535">
        <f t="shared" si="19"/>
        <v>26934.398370613042</v>
      </c>
      <c r="AA45" s="394">
        <f t="shared" si="13"/>
        <v>142742.97690135791</v>
      </c>
      <c r="AB45" s="534">
        <f t="shared" si="19"/>
        <v>40929.297373876732</v>
      </c>
      <c r="AC45" s="536">
        <f t="shared" si="19"/>
        <v>14580.740116089382</v>
      </c>
      <c r="AD45" s="536">
        <f t="shared" si="19"/>
        <v>22965.685506554822</v>
      </c>
      <c r="AE45" s="535">
        <f t="shared" si="19"/>
        <v>36253.408592588705</v>
      </c>
      <c r="AF45" s="394">
        <f t="shared" si="14"/>
        <v>114729.13158910963</v>
      </c>
      <c r="AG45" s="394">
        <f t="shared" si="19"/>
        <v>131449.31780101274</v>
      </c>
      <c r="AH45" s="394">
        <f t="shared" si="19"/>
        <v>223466.08531750122</v>
      </c>
    </row>
    <row r="46" spans="1:34" ht="17.25" customHeight="1" thickTop="1">
      <c r="A46" s="132"/>
      <c r="B46" s="132"/>
      <c r="C46" s="49" t="s">
        <v>609</v>
      </c>
      <c r="I46" s="155">
        <v>-5000</v>
      </c>
      <c r="J46" s="228">
        <v>-5000</v>
      </c>
      <c r="K46" s="228">
        <v>-5000</v>
      </c>
      <c r="L46" s="503">
        <v>-26366.366666666669</v>
      </c>
      <c r="M46" s="530">
        <v>-24602.59130148021</v>
      </c>
      <c r="N46" s="228">
        <v>-40338.902721307437</v>
      </c>
      <c r="O46" s="503">
        <v>-58002.873552162666</v>
      </c>
      <c r="P46" s="530">
        <v>-77445.425406310649</v>
      </c>
      <c r="Q46" s="228">
        <v>-73200.310132236598</v>
      </c>
      <c r="R46" s="503">
        <v>-51818.534272031946</v>
      </c>
      <c r="S46" s="530">
        <v>-50281.544448567016</v>
      </c>
      <c r="T46" s="228">
        <v>-38435.113755100283</v>
      </c>
      <c r="U46" s="228">
        <v>-28697.028711135208</v>
      </c>
      <c r="V46" s="499">
        <v>-28697.028711135208</v>
      </c>
      <c r="W46" s="503">
        <f>U46+W45</f>
        <v>13962.410308239676</v>
      </c>
      <c r="X46" s="529">
        <f t="shared" ref="X46:Z46" si="20">W46+X45</f>
        <v>58651.823275525414</v>
      </c>
      <c r="Y46" s="529">
        <f t="shared" si="20"/>
        <v>87111.54981960966</v>
      </c>
      <c r="Z46" s="530">
        <f t="shared" si="20"/>
        <v>114045.9481902227</v>
      </c>
      <c r="AA46" s="499">
        <f>Z46</f>
        <v>114045.9481902227</v>
      </c>
      <c r="AB46" s="503">
        <f>Z46+AB45</f>
        <v>154975.24556409943</v>
      </c>
      <c r="AC46" s="529">
        <f t="shared" ref="AC46:AE46" si="21">AB46+AC45</f>
        <v>169555.98568018881</v>
      </c>
      <c r="AD46" s="529">
        <f t="shared" si="21"/>
        <v>192521.67118674362</v>
      </c>
      <c r="AE46" s="530">
        <f t="shared" si="21"/>
        <v>228775.07977933233</v>
      </c>
      <c r="AF46" s="499">
        <f>AE46</f>
        <v>228775.07977933233</v>
      </c>
      <c r="AG46" s="499">
        <f>AE46+AG45</f>
        <v>360224.39758034504</v>
      </c>
      <c r="AH46" s="499">
        <f t="shared" ref="AH46" si="22">AG46+AH45</f>
        <v>583690.48289784626</v>
      </c>
    </row>
    <row r="47" spans="1:34" ht="17.25" customHeight="1">
      <c r="A47" s="132"/>
      <c r="B47" s="190"/>
      <c r="C47" s="528" t="s">
        <v>703</v>
      </c>
      <c r="D47" s="233"/>
      <c r="E47" s="233"/>
      <c r="F47" s="233"/>
      <c r="G47" s="233"/>
      <c r="H47" s="233"/>
      <c r="I47" s="235">
        <v>0</v>
      </c>
      <c r="J47" s="233"/>
    </row>
    <row r="48" spans="1:34">
      <c r="A48" s="132"/>
      <c r="B48" s="132"/>
      <c r="I48" s="279"/>
    </row>
    <row r="49" spans="1:34">
      <c r="A49" s="132"/>
      <c r="B49" s="132"/>
    </row>
    <row r="50" spans="1:34" ht="24" thickBot="1">
      <c r="A50" s="158"/>
      <c r="B50" s="158"/>
      <c r="C50" s="39"/>
      <c r="D50" s="156"/>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row>
  </sheetData>
  <conditionalFormatting sqref="D3">
    <cfRule type="cellIs" dxfId="386" priority="8" operator="notEqual">
      <formula>0</formula>
    </cfRule>
  </conditionalFormatting>
  <conditionalFormatting sqref="I47">
    <cfRule type="cellIs" dxfId="385" priority="6" operator="notEqual">
      <formula>0</formula>
    </cfRule>
  </conditionalFormatting>
  <hyperlinks>
    <hyperlink ref="E2" location="Index!A1" display="Zum Inhaltsverzeichnis" xr:uid="{00000000-0004-0000-0500-000000000000}"/>
    <hyperlink ref="E3" location="Fehlerkontrolle" display="Zur Fehleranalyse" xr:uid="{00000000-0004-0000-0500-000001000000}"/>
  </hyperlinks>
  <pageMargins left="0.39370078740157483" right="0.39370078740157483" top="0.39370078740157483" bottom="0.59055118110236227" header="0.31496062992125984" footer="0.31496062992125984"/>
  <pageSetup paperSize="9" scale="55" fitToWidth="2" pageOrder="overThenDown" orientation="landscape" r:id="rId1"/>
  <headerFooter>
    <oddFooter>&amp;LEine Vorlage von www.financial-modelling-videos.de&amp;C&amp;A&amp;R&amp;P von &amp;N</oddFooter>
  </headerFooter>
  <colBreaks count="1" manualBreakCount="1">
    <brk id="22" min="4" max="51"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Uebersicht03">
    <tabColor rgb="FFFF0000"/>
  </sheetPr>
  <dimension ref="A1:NE53"/>
  <sheetViews>
    <sheetView showGridLines="0" zoomScale="85" zoomScaleNormal="85" zoomScaleSheetLayoutView="85" workbookViewId="0">
      <selection activeCell="H30" sqref="H30"/>
    </sheetView>
  </sheetViews>
  <sheetFormatPr baseColWidth="10" defaultColWidth="0" defaultRowHeight="12.75" outlineLevelCol="1"/>
  <cols>
    <col min="1" max="2" width="4.140625" style="199" customWidth="1"/>
    <col min="3" max="3" width="36.7109375" style="199" customWidth="1"/>
    <col min="4" max="4" width="18" style="199" customWidth="1"/>
    <col min="5" max="5" width="4.7109375" style="199" customWidth="1"/>
    <col min="6" max="6" width="3.140625" style="199" customWidth="1"/>
    <col min="7" max="7" width="3.7109375" style="199" customWidth="1"/>
    <col min="8" max="8" width="13.85546875" style="199" customWidth="1"/>
    <col min="9" max="9" width="10.85546875" style="199" customWidth="1"/>
    <col min="10" max="21" width="13.7109375" style="199" customWidth="1" outlineLevel="1"/>
    <col min="22" max="22" width="17.28515625" style="199" customWidth="1"/>
    <col min="23" max="26" width="13.7109375" style="199" customWidth="1" outlineLevel="1"/>
    <col min="27" max="27" width="17.28515625" style="199" customWidth="1"/>
    <col min="28" max="31" width="13.7109375" style="199" customWidth="1" outlineLevel="1"/>
    <col min="32" max="34" width="17.28515625" style="199" customWidth="1"/>
    <col min="35" max="35" width="12.5703125" style="199" hidden="1" customWidth="1"/>
    <col min="36" max="73" width="11.42578125" style="199" hidden="1" customWidth="1"/>
    <col min="74" max="369" width="0" style="199" hidden="1" customWidth="1"/>
    <col min="370" max="16384" width="11.42578125" style="199" hidden="1"/>
  </cols>
  <sheetData>
    <row r="1" spans="1:36" ht="20.25">
      <c r="A1" s="42" t="s">
        <v>767</v>
      </c>
      <c r="B1" s="42"/>
      <c r="C1" s="42"/>
      <c r="D1" s="42"/>
      <c r="E1" s="27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row>
    <row r="2" spans="1:36" ht="18.75" customHeight="1">
      <c r="A2" s="186"/>
      <c r="B2" s="186"/>
      <c r="C2" s="186" t="str">
        <f>Timing!C2</f>
        <v>Modell: Fiktive 5 Jahres-Finanzplanung</v>
      </c>
      <c r="D2" s="186"/>
      <c r="E2" s="35" t="s">
        <v>180</v>
      </c>
      <c r="F2" s="185"/>
      <c r="G2" s="185"/>
      <c r="H2" s="281"/>
      <c r="I2" s="281"/>
      <c r="J2" s="281"/>
      <c r="K2" s="281"/>
      <c r="L2" s="281"/>
      <c r="M2" s="281"/>
      <c r="AI2" s="199" t="s">
        <v>376</v>
      </c>
    </row>
    <row r="3" spans="1:36" ht="18.75" customHeight="1">
      <c r="A3" s="234"/>
      <c r="B3" s="234"/>
      <c r="C3" s="186" t="s">
        <v>745</v>
      </c>
      <c r="D3" s="235">
        <v>0</v>
      </c>
      <c r="E3" s="271" t="s">
        <v>181</v>
      </c>
      <c r="F3" s="185"/>
      <c r="G3" s="236"/>
      <c r="H3" s="236"/>
      <c r="I3" s="188"/>
      <c r="J3" s="495"/>
      <c r="K3" s="495"/>
      <c r="L3" s="281"/>
      <c r="M3" s="281"/>
      <c r="N3" s="281"/>
      <c r="O3" s="281"/>
      <c r="P3" s="281"/>
      <c r="Q3" s="281"/>
      <c r="R3" s="281"/>
      <c r="S3" s="281"/>
      <c r="T3" s="83"/>
      <c r="V3" s="278"/>
      <c r="W3" s="278"/>
      <c r="X3" s="278"/>
      <c r="Y3" s="278"/>
      <c r="Z3" s="278"/>
      <c r="AA3" s="278"/>
      <c r="AB3" s="278"/>
      <c r="AC3" s="278"/>
      <c r="AD3" s="278"/>
      <c r="AE3" s="278"/>
      <c r="AF3" s="278"/>
      <c r="AG3" s="278"/>
      <c r="AH3" s="278"/>
      <c r="AI3" s="83"/>
      <c r="AJ3" s="83"/>
    </row>
    <row r="4" spans="1:36" ht="18.75" customHeight="1" thickBot="1">
      <c r="A4" s="158"/>
      <c r="B4" s="158"/>
      <c r="C4" s="39"/>
      <c r="D4" s="156"/>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row>
    <row r="5" spans="1:36" ht="21" customHeight="1">
      <c r="A5" s="132"/>
      <c r="B5" s="132"/>
      <c r="D5" s="126"/>
      <c r="E5" s="41"/>
      <c r="F5" s="41"/>
      <c r="G5" s="41"/>
      <c r="H5" s="41"/>
      <c r="I5" s="41"/>
      <c r="J5" s="551">
        <v>2022</v>
      </c>
      <c r="K5" s="551"/>
      <c r="L5" s="551"/>
      <c r="M5" s="551"/>
      <c r="N5" s="551"/>
      <c r="O5" s="551"/>
      <c r="P5" s="551"/>
      <c r="Q5" s="551"/>
      <c r="R5" s="551"/>
      <c r="S5" s="551"/>
      <c r="T5" s="551"/>
      <c r="U5" s="551"/>
      <c r="V5" s="167">
        <v>2022</v>
      </c>
      <c r="W5" s="551">
        <v>2023</v>
      </c>
      <c r="X5" s="551"/>
      <c r="Y5" s="551"/>
      <c r="Z5" s="551"/>
      <c r="AA5" s="167">
        <v>2023</v>
      </c>
      <c r="AB5" s="552">
        <v>2024</v>
      </c>
      <c r="AC5" s="554"/>
      <c r="AD5" s="554"/>
      <c r="AE5" s="554"/>
      <c r="AF5" s="167">
        <v>2024</v>
      </c>
      <c r="AG5" s="167">
        <v>2025</v>
      </c>
      <c r="AH5" s="167">
        <v>2026</v>
      </c>
    </row>
    <row r="6" spans="1:36" ht="24" thickBot="1">
      <c r="A6" s="158"/>
      <c r="B6" s="158"/>
      <c r="C6" s="39" t="s">
        <v>768</v>
      </c>
      <c r="D6" s="39"/>
      <c r="E6" s="39"/>
      <c r="F6" s="39"/>
      <c r="G6" s="39"/>
      <c r="H6" s="39"/>
      <c r="I6" s="39"/>
      <c r="J6" s="168"/>
      <c r="K6" s="163">
        <v>1</v>
      </c>
      <c r="L6" s="169"/>
      <c r="M6" s="168"/>
      <c r="N6" s="163">
        <v>2</v>
      </c>
      <c r="O6" s="169"/>
      <c r="P6" s="168"/>
      <c r="Q6" s="163">
        <v>3</v>
      </c>
      <c r="R6" s="169"/>
      <c r="S6" s="168"/>
      <c r="T6" s="163">
        <v>4</v>
      </c>
      <c r="U6" s="169"/>
      <c r="V6" s="170" t="s">
        <v>375</v>
      </c>
      <c r="W6" s="162">
        <v>1</v>
      </c>
      <c r="X6" s="162">
        <v>2</v>
      </c>
      <c r="Y6" s="162">
        <v>3</v>
      </c>
      <c r="Z6" s="162">
        <v>4</v>
      </c>
      <c r="AA6" s="170" t="s">
        <v>375</v>
      </c>
      <c r="AB6" s="162">
        <v>1</v>
      </c>
      <c r="AC6" s="162">
        <v>2</v>
      </c>
      <c r="AD6" s="162">
        <v>3</v>
      </c>
      <c r="AE6" s="162">
        <v>4</v>
      </c>
      <c r="AF6" s="171" t="s">
        <v>375</v>
      </c>
      <c r="AG6" s="171" t="s">
        <v>375</v>
      </c>
      <c r="AH6" s="171" t="s">
        <v>375</v>
      </c>
    </row>
    <row r="7" spans="1:36" ht="17.25" customHeight="1">
      <c r="A7" s="132"/>
      <c r="B7" s="132"/>
      <c r="C7" s="143" t="s">
        <v>809</v>
      </c>
      <c r="D7" s="126"/>
      <c r="E7" s="41"/>
      <c r="F7" s="41"/>
      <c r="G7" s="84"/>
      <c r="H7" s="41"/>
      <c r="I7" s="161" t="s">
        <v>118</v>
      </c>
      <c r="J7" s="172">
        <v>44562</v>
      </c>
      <c r="K7" s="172">
        <v>44593</v>
      </c>
      <c r="L7" s="172">
        <v>44621</v>
      </c>
      <c r="M7" s="172">
        <v>44652</v>
      </c>
      <c r="N7" s="172">
        <v>44682</v>
      </c>
      <c r="O7" s="172">
        <v>44713</v>
      </c>
      <c r="P7" s="172">
        <v>44743</v>
      </c>
      <c r="Q7" s="172">
        <v>44774</v>
      </c>
      <c r="R7" s="172">
        <v>44805</v>
      </c>
      <c r="S7" s="172">
        <v>44835</v>
      </c>
      <c r="T7" s="172">
        <v>44866</v>
      </c>
      <c r="U7" s="172">
        <v>44896</v>
      </c>
      <c r="V7" s="181">
        <v>44621</v>
      </c>
      <c r="W7" s="172">
        <v>44927</v>
      </c>
      <c r="X7" s="172">
        <v>45017</v>
      </c>
      <c r="Y7" s="172">
        <v>45108</v>
      </c>
      <c r="Z7" s="172">
        <v>45200</v>
      </c>
      <c r="AA7" s="181">
        <v>44927</v>
      </c>
      <c r="AB7" s="172">
        <v>45292</v>
      </c>
      <c r="AC7" s="172">
        <v>45383</v>
      </c>
      <c r="AD7" s="172">
        <v>45474</v>
      </c>
      <c r="AE7" s="172">
        <v>45566</v>
      </c>
      <c r="AF7" s="181">
        <v>45292</v>
      </c>
      <c r="AG7" s="181">
        <v>45658</v>
      </c>
      <c r="AH7" s="181">
        <v>46023</v>
      </c>
    </row>
    <row r="8" spans="1:36" ht="17.25" customHeight="1">
      <c r="A8" s="132"/>
      <c r="B8" s="132"/>
      <c r="D8" s="126"/>
      <c r="E8" s="41"/>
      <c r="F8" s="41"/>
      <c r="G8" s="84"/>
      <c r="H8" s="41"/>
      <c r="I8" s="161" t="s">
        <v>119</v>
      </c>
      <c r="J8" s="172">
        <v>44592</v>
      </c>
      <c r="K8" s="172">
        <v>44620</v>
      </c>
      <c r="L8" s="172">
        <v>44651</v>
      </c>
      <c r="M8" s="172">
        <v>44681</v>
      </c>
      <c r="N8" s="172">
        <v>44712</v>
      </c>
      <c r="O8" s="172">
        <v>44742</v>
      </c>
      <c r="P8" s="172">
        <v>44773</v>
      </c>
      <c r="Q8" s="172">
        <v>44804</v>
      </c>
      <c r="R8" s="172">
        <v>44834</v>
      </c>
      <c r="S8" s="172">
        <v>44865</v>
      </c>
      <c r="T8" s="172">
        <v>44895</v>
      </c>
      <c r="U8" s="172">
        <v>44926</v>
      </c>
      <c r="V8" s="181">
        <v>44926</v>
      </c>
      <c r="W8" s="172">
        <v>45016</v>
      </c>
      <c r="X8" s="172">
        <v>45107</v>
      </c>
      <c r="Y8" s="172">
        <v>45199</v>
      </c>
      <c r="Z8" s="172">
        <v>45291</v>
      </c>
      <c r="AA8" s="181">
        <v>45291</v>
      </c>
      <c r="AB8" s="172">
        <v>45382</v>
      </c>
      <c r="AC8" s="172">
        <v>45473</v>
      </c>
      <c r="AD8" s="172">
        <v>45565</v>
      </c>
      <c r="AE8" s="172">
        <v>45657</v>
      </c>
      <c r="AF8" s="181">
        <v>45657</v>
      </c>
      <c r="AG8" s="181">
        <v>46022</v>
      </c>
      <c r="AH8" s="181">
        <v>46387</v>
      </c>
    </row>
    <row r="9" spans="1:36" ht="26.25" customHeight="1">
      <c r="A9" s="132"/>
      <c r="B9" s="132"/>
      <c r="C9" s="2" t="s">
        <v>628</v>
      </c>
      <c r="J9" s="467"/>
      <c r="K9" s="467"/>
      <c r="L9" s="497"/>
      <c r="M9" s="498"/>
      <c r="N9" s="467"/>
      <c r="O9" s="497"/>
      <c r="P9" s="498"/>
      <c r="Q9" s="467"/>
      <c r="R9" s="497"/>
      <c r="S9" s="498"/>
      <c r="T9" s="467"/>
      <c r="U9" s="467"/>
      <c r="V9" s="499"/>
      <c r="W9" s="497"/>
      <c r="X9" s="500"/>
      <c r="Y9" s="500"/>
      <c r="Z9" s="498"/>
      <c r="AA9" s="499"/>
      <c r="AB9" s="497"/>
      <c r="AC9" s="500"/>
      <c r="AD9" s="500"/>
      <c r="AE9" s="498"/>
      <c r="AF9" s="499"/>
      <c r="AG9" s="499"/>
      <c r="AH9" s="499"/>
    </row>
    <row r="10" spans="1:36" ht="18" customHeight="1">
      <c r="A10" s="132"/>
      <c r="B10" s="132"/>
      <c r="C10" s="199" t="s">
        <v>158</v>
      </c>
      <c r="J10" s="195">
        <v>0</v>
      </c>
      <c r="K10" s="195">
        <v>0</v>
      </c>
      <c r="L10" s="501">
        <v>16200</v>
      </c>
      <c r="M10" s="502">
        <v>46250</v>
      </c>
      <c r="N10" s="195">
        <v>22850</v>
      </c>
      <c r="O10" s="501">
        <v>17850</v>
      </c>
      <c r="P10" s="502">
        <v>15200</v>
      </c>
      <c r="Q10" s="195">
        <v>59450</v>
      </c>
      <c r="R10" s="501">
        <v>86000</v>
      </c>
      <c r="S10" s="502">
        <v>51000</v>
      </c>
      <c r="T10" s="195">
        <v>71000</v>
      </c>
      <c r="U10" s="195">
        <v>76000</v>
      </c>
      <c r="V10" s="499">
        <v>461800</v>
      </c>
      <c r="W10" s="503">
        <v>278530</v>
      </c>
      <c r="X10" s="529">
        <v>294579.07224000001</v>
      </c>
      <c r="Y10" s="529">
        <v>309488.06009366596</v>
      </c>
      <c r="Z10" s="530">
        <v>319931.06559590367</v>
      </c>
      <c r="AA10" s="499">
        <v>1202528.1979295695</v>
      </c>
      <c r="AB10" s="503">
        <v>328079.94581452513</v>
      </c>
      <c r="AC10" s="529">
        <v>336475.74525265105</v>
      </c>
      <c r="AD10" s="529">
        <v>345125.94580955163</v>
      </c>
      <c r="AE10" s="530">
        <v>354038.25609352684</v>
      </c>
      <c r="AF10" s="499">
        <v>1363719.8929702546</v>
      </c>
      <c r="AG10" s="499">
        <v>1510801.4033408524</v>
      </c>
      <c r="AH10" s="499">
        <v>1676536.5306960563</v>
      </c>
    </row>
    <row r="11" spans="1:36" ht="18" customHeight="1">
      <c r="A11" s="132"/>
      <c r="B11" s="132"/>
      <c r="C11" s="199" t="s">
        <v>629</v>
      </c>
      <c r="J11" s="195">
        <v>0</v>
      </c>
      <c r="K11" s="195">
        <v>0</v>
      </c>
      <c r="L11" s="501">
        <v>-5230</v>
      </c>
      <c r="M11" s="502">
        <v>-12390</v>
      </c>
      <c r="N11" s="195">
        <v>7605</v>
      </c>
      <c r="O11" s="501">
        <v>5590</v>
      </c>
      <c r="P11" s="502">
        <v>2810</v>
      </c>
      <c r="Q11" s="195">
        <v>-16185</v>
      </c>
      <c r="R11" s="501">
        <v>-15045</v>
      </c>
      <c r="S11" s="502">
        <v>11345</v>
      </c>
      <c r="T11" s="195">
        <v>-4500</v>
      </c>
      <c r="U11" s="195">
        <v>-4000</v>
      </c>
      <c r="V11" s="499">
        <v>-30000</v>
      </c>
      <c r="W11" s="503">
        <v>-9762</v>
      </c>
      <c r="X11" s="529">
        <v>-2478.6652960000065</v>
      </c>
      <c r="Y11" s="529">
        <v>-2524.2586414375546</v>
      </c>
      <c r="Z11" s="530">
        <v>-1414.0040289460158</v>
      </c>
      <c r="AA11" s="499">
        <v>-16178.927966383577</v>
      </c>
      <c r="AB11" s="503">
        <v>-1368.9666963093914</v>
      </c>
      <c r="AC11" s="529">
        <v>-1410.4477561743261</v>
      </c>
      <c r="AD11" s="529">
        <v>-1453.1857336341491</v>
      </c>
      <c r="AE11" s="530">
        <v>-1497.2187145489152</v>
      </c>
      <c r="AF11" s="499">
        <v>-5729.8189006667817</v>
      </c>
      <c r="AG11" s="499">
        <v>-6456.503355394525</v>
      </c>
      <c r="AH11" s="499">
        <v>-7275.3495879896218</v>
      </c>
    </row>
    <row r="12" spans="1:36" ht="18" customHeight="1">
      <c r="A12" s="132"/>
      <c r="B12" s="132"/>
      <c r="C12" s="199" t="s">
        <v>707</v>
      </c>
      <c r="J12" s="195">
        <v>0</v>
      </c>
      <c r="K12" s="195">
        <v>0</v>
      </c>
      <c r="L12" s="501">
        <v>0</v>
      </c>
      <c r="M12" s="502">
        <v>0</v>
      </c>
      <c r="N12" s="195">
        <v>0</v>
      </c>
      <c r="O12" s="501">
        <v>0</v>
      </c>
      <c r="P12" s="502">
        <v>0</v>
      </c>
      <c r="Q12" s="195">
        <v>0</v>
      </c>
      <c r="R12" s="501">
        <v>0</v>
      </c>
      <c r="S12" s="502">
        <v>0</v>
      </c>
      <c r="T12" s="195">
        <v>0</v>
      </c>
      <c r="U12" s="195">
        <v>0</v>
      </c>
      <c r="V12" s="499">
        <v>0</v>
      </c>
      <c r="W12" s="503">
        <v>0</v>
      </c>
      <c r="X12" s="529">
        <v>0</v>
      </c>
      <c r="Y12" s="529">
        <v>0</v>
      </c>
      <c r="Z12" s="530">
        <v>0</v>
      </c>
      <c r="AA12" s="499">
        <v>0</v>
      </c>
      <c r="AB12" s="503">
        <v>12632</v>
      </c>
      <c r="AC12" s="529">
        <v>0</v>
      </c>
      <c r="AD12" s="529">
        <v>0</v>
      </c>
      <c r="AE12" s="530">
        <v>9512</v>
      </c>
      <c r="AF12" s="499">
        <v>22144</v>
      </c>
      <c r="AG12" s="499">
        <v>3255</v>
      </c>
      <c r="AH12" s="499">
        <v>7155</v>
      </c>
    </row>
    <row r="13" spans="1:36" ht="18" customHeight="1">
      <c r="A13" s="132"/>
      <c r="B13" s="132"/>
      <c r="C13" s="199" t="s">
        <v>630</v>
      </c>
      <c r="J13" s="195">
        <v>0</v>
      </c>
      <c r="K13" s="195">
        <v>0</v>
      </c>
      <c r="L13" s="501">
        <v>1846.8</v>
      </c>
      <c r="M13" s="502">
        <v>6192.2999999999993</v>
      </c>
      <c r="N13" s="195">
        <v>5543.55</v>
      </c>
      <c r="O13" s="501">
        <v>4210.1000000000004</v>
      </c>
      <c r="P13" s="502">
        <v>3178.4</v>
      </c>
      <c r="Q13" s="195">
        <v>7976.85</v>
      </c>
      <c r="R13" s="501">
        <v>13479.050000000001</v>
      </c>
      <c r="S13" s="502">
        <v>11844.95</v>
      </c>
      <c r="T13" s="195">
        <v>12635</v>
      </c>
      <c r="U13" s="195">
        <v>13680</v>
      </c>
      <c r="V13" s="499">
        <v>80587</v>
      </c>
      <c r="W13" s="503">
        <v>51065.919999999998</v>
      </c>
      <c r="X13" s="529">
        <v>55499.077319360003</v>
      </c>
      <c r="Y13" s="529">
        <v>58323.122275923386</v>
      </c>
      <c r="Z13" s="530">
        <v>60518.241697721955</v>
      </c>
      <c r="AA13" s="499">
        <v>225406.36129300535</v>
      </c>
      <c r="AB13" s="503">
        <v>63995.150032460981</v>
      </c>
      <c r="AC13" s="529">
        <v>63662.406524330589</v>
      </c>
      <c r="AD13" s="529">
        <v>65297.824414424344</v>
      </c>
      <c r="AE13" s="530">
        <v>68428.621102005811</v>
      </c>
      <c r="AF13" s="499">
        <v>261384.00207322172</v>
      </c>
      <c r="AG13" s="499">
        <v>286320.29099723697</v>
      </c>
      <c r="AH13" s="499">
        <v>318247.18441053265</v>
      </c>
    </row>
    <row r="14" spans="1:36" ht="18" customHeight="1">
      <c r="A14" s="132"/>
      <c r="B14" s="132"/>
      <c r="C14" s="199" t="s">
        <v>215</v>
      </c>
      <c r="J14" s="195">
        <v>0</v>
      </c>
      <c r="K14" s="195">
        <v>0</v>
      </c>
      <c r="L14" s="501">
        <v>18.75</v>
      </c>
      <c r="M14" s="502">
        <v>0</v>
      </c>
      <c r="N14" s="195">
        <v>0</v>
      </c>
      <c r="O14" s="501">
        <v>0</v>
      </c>
      <c r="P14" s="502">
        <v>29.300835265345512</v>
      </c>
      <c r="Q14" s="195">
        <v>39.000517275646509</v>
      </c>
      <c r="R14" s="501">
        <v>17.406058270284767</v>
      </c>
      <c r="S14" s="502">
        <v>27.751625491877185</v>
      </c>
      <c r="T14" s="195">
        <v>43.718481534221695</v>
      </c>
      <c r="U14" s="195">
        <v>58.967754460578725</v>
      </c>
      <c r="V14" s="499">
        <v>234.89527229795439</v>
      </c>
      <c r="W14" s="503">
        <v>268.00976688602015</v>
      </c>
      <c r="X14" s="529">
        <v>411.50068351234819</v>
      </c>
      <c r="Y14" s="529">
        <v>557.95155961414025</v>
      </c>
      <c r="Z14" s="530">
        <v>642.13238677790628</v>
      </c>
      <c r="AA14" s="499">
        <v>1879.5943967904147</v>
      </c>
      <c r="AB14" s="503">
        <v>734.82616142593122</v>
      </c>
      <c r="AC14" s="529">
        <v>839.53291199052251</v>
      </c>
      <c r="AD14" s="529">
        <v>917.17114605205461</v>
      </c>
      <c r="AE14" s="530">
        <v>1021.3174743368997</v>
      </c>
      <c r="AF14" s="499">
        <v>3512.8476938054082</v>
      </c>
      <c r="AG14" s="499">
        <v>5369.0079930067395</v>
      </c>
      <c r="AH14" s="499">
        <v>8182.2032920442316</v>
      </c>
    </row>
    <row r="15" spans="1:36" ht="18" customHeight="1">
      <c r="A15" s="132"/>
      <c r="B15" s="132"/>
      <c r="C15" s="146" t="s">
        <v>631</v>
      </c>
      <c r="D15" s="145"/>
      <c r="E15" s="145"/>
      <c r="F15" s="145"/>
      <c r="G15" s="145"/>
      <c r="H15" s="145"/>
      <c r="I15" s="145"/>
      <c r="J15" s="460">
        <v>0</v>
      </c>
      <c r="K15" s="460">
        <v>0</v>
      </c>
      <c r="L15" s="505">
        <v>12835.55</v>
      </c>
      <c r="M15" s="506">
        <v>40052.300000000003</v>
      </c>
      <c r="N15" s="460">
        <v>35998.550000000003</v>
      </c>
      <c r="O15" s="505">
        <v>27650.1</v>
      </c>
      <c r="P15" s="506">
        <v>21217.700835265347</v>
      </c>
      <c r="Q15" s="460">
        <v>51280.850517275649</v>
      </c>
      <c r="R15" s="505">
        <v>84451.456058270283</v>
      </c>
      <c r="S15" s="506">
        <v>74217.701625491871</v>
      </c>
      <c r="T15" s="460">
        <v>79178.718481534219</v>
      </c>
      <c r="U15" s="460">
        <v>85738.96775446058</v>
      </c>
      <c r="V15" s="460">
        <v>512621.89527229796</v>
      </c>
      <c r="W15" s="505">
        <v>320101.92976688599</v>
      </c>
      <c r="X15" s="507">
        <v>348010.98494687234</v>
      </c>
      <c r="Y15" s="507">
        <v>365844.87528776593</v>
      </c>
      <c r="Z15" s="506">
        <v>379677.43565145746</v>
      </c>
      <c r="AA15" s="460">
        <v>1413635.2256529818</v>
      </c>
      <c r="AB15" s="505">
        <v>404072.95531210263</v>
      </c>
      <c r="AC15" s="507">
        <v>399567.23693279788</v>
      </c>
      <c r="AD15" s="507">
        <v>409887.75563639391</v>
      </c>
      <c r="AE15" s="506">
        <v>431502.97595532064</v>
      </c>
      <c r="AF15" s="460">
        <v>1645030.9238366152</v>
      </c>
      <c r="AG15" s="460">
        <v>1799289.1989757016</v>
      </c>
      <c r="AH15" s="460">
        <v>2002845.5688106439</v>
      </c>
    </row>
    <row r="16" spans="1:36" ht="18" customHeight="1">
      <c r="A16" s="132"/>
      <c r="B16" s="132"/>
      <c r="C16" s="199" t="s">
        <v>812</v>
      </c>
      <c r="J16" s="365"/>
      <c r="K16" s="495"/>
      <c r="L16" s="508"/>
      <c r="M16" s="509"/>
      <c r="N16" s="467"/>
      <c r="O16" s="508"/>
      <c r="P16" s="509"/>
      <c r="Q16" s="467"/>
      <c r="R16" s="508"/>
      <c r="S16" s="509"/>
      <c r="T16" s="467"/>
      <c r="U16" s="467"/>
      <c r="V16" s="499"/>
      <c r="W16" s="508"/>
      <c r="X16" s="510"/>
      <c r="Y16" s="510"/>
      <c r="Z16" s="509"/>
      <c r="AA16" s="511"/>
      <c r="AB16" s="508"/>
      <c r="AC16" s="510"/>
      <c r="AD16" s="510"/>
      <c r="AE16" s="509"/>
      <c r="AF16" s="511"/>
      <c r="AG16" s="511"/>
      <c r="AH16" s="511"/>
    </row>
    <row r="17" spans="1:34" ht="26.25" customHeight="1">
      <c r="A17" s="132"/>
      <c r="B17" s="132"/>
      <c r="C17" s="2" t="s">
        <v>632</v>
      </c>
      <c r="J17" s="365"/>
      <c r="K17" s="495"/>
      <c r="L17" s="508"/>
      <c r="M17" s="509"/>
      <c r="N17" s="467"/>
      <c r="O17" s="508"/>
      <c r="P17" s="509"/>
      <c r="Q17" s="467"/>
      <c r="R17" s="508"/>
      <c r="S17" s="509"/>
      <c r="T17" s="467"/>
      <c r="U17" s="467"/>
      <c r="V17" s="499"/>
      <c r="W17" s="512"/>
      <c r="X17" s="510"/>
      <c r="Y17" s="510"/>
      <c r="Z17" s="509"/>
      <c r="AA17" s="511"/>
      <c r="AB17" s="508"/>
      <c r="AC17" s="510"/>
      <c r="AD17" s="510"/>
      <c r="AE17" s="509"/>
      <c r="AF17" s="511"/>
      <c r="AG17" s="511"/>
      <c r="AH17" s="511"/>
    </row>
    <row r="18" spans="1:34" ht="18" customHeight="1">
      <c r="A18" s="132"/>
      <c r="B18" s="132"/>
      <c r="C18" s="199" t="s">
        <v>600</v>
      </c>
      <c r="J18" s="195">
        <v>0</v>
      </c>
      <c r="K18" s="195">
        <v>0</v>
      </c>
      <c r="L18" s="501">
        <v>-5199</v>
      </c>
      <c r="M18" s="502">
        <v>-17257.5</v>
      </c>
      <c r="N18" s="195">
        <v>-6482</v>
      </c>
      <c r="O18" s="501">
        <v>-7142</v>
      </c>
      <c r="P18" s="502">
        <v>-6381.5</v>
      </c>
      <c r="Q18" s="195">
        <v>-32001.5</v>
      </c>
      <c r="R18" s="501">
        <v>-40497.5</v>
      </c>
      <c r="S18" s="502">
        <v>-16565</v>
      </c>
      <c r="T18" s="195">
        <v>-33215</v>
      </c>
      <c r="U18" s="195">
        <v>-33065</v>
      </c>
      <c r="V18" s="499">
        <v>-197806</v>
      </c>
      <c r="W18" s="503">
        <v>-115451.5</v>
      </c>
      <c r="X18" s="529">
        <v>-119733.03793200002</v>
      </c>
      <c r="Y18" s="529">
        <v>-125740.48303774185</v>
      </c>
      <c r="Z18" s="530">
        <v>-129556.82881102865</v>
      </c>
      <c r="AA18" s="499">
        <v>-490481.84978077048</v>
      </c>
      <c r="AB18" s="503">
        <v>-119705.28536325062</v>
      </c>
      <c r="AC18" s="529">
        <v>-122740.24217004247</v>
      </c>
      <c r="AD18" s="529">
        <v>-125867.16120303694</v>
      </c>
      <c r="AE18" s="530">
        <v>-129088.82900965016</v>
      </c>
      <c r="AF18" s="499">
        <v>-497401.51774598018</v>
      </c>
      <c r="AG18" s="499">
        <v>-550569.29936608428</v>
      </c>
      <c r="AH18" s="499">
        <v>-543418.62526436581</v>
      </c>
    </row>
    <row r="19" spans="1:34" ht="18" customHeight="1">
      <c r="A19" s="132"/>
      <c r="B19" s="132"/>
      <c r="C19" s="199" t="s">
        <v>602</v>
      </c>
      <c r="J19" s="195">
        <v>0</v>
      </c>
      <c r="K19" s="195">
        <v>0</v>
      </c>
      <c r="L19" s="501">
        <v>-15814.500000000002</v>
      </c>
      <c r="M19" s="502">
        <v>-15064.500000000002</v>
      </c>
      <c r="N19" s="195">
        <v>-20356.166666666668</v>
      </c>
      <c r="O19" s="501">
        <v>-20106.166666666668</v>
      </c>
      <c r="P19" s="502">
        <v>-20106.166666666668</v>
      </c>
      <c r="Q19" s="195">
        <v>-20106.166666666668</v>
      </c>
      <c r="R19" s="501">
        <v>-20106.166666666668</v>
      </c>
      <c r="S19" s="502">
        <v>-20106.166666666668</v>
      </c>
      <c r="T19" s="195">
        <v>-20106.166666666668</v>
      </c>
      <c r="U19" s="195">
        <v>-26397.833333333332</v>
      </c>
      <c r="V19" s="499">
        <v>-198270</v>
      </c>
      <c r="W19" s="503">
        <v>-85775</v>
      </c>
      <c r="X19" s="529">
        <v>-95034.5</v>
      </c>
      <c r="Y19" s="529">
        <v>-118134.49999999999</v>
      </c>
      <c r="Z19" s="530">
        <v>-127290.83333333331</v>
      </c>
      <c r="AA19" s="499">
        <v>-426234.83333333331</v>
      </c>
      <c r="AB19" s="503">
        <v>-141654.51249999998</v>
      </c>
      <c r="AC19" s="529">
        <v>-159736.50468750001</v>
      </c>
      <c r="AD19" s="529">
        <v>-159486.50468750001</v>
      </c>
      <c r="AE19" s="530">
        <v>-159486.50468750001</v>
      </c>
      <c r="AF19" s="499">
        <v>-620364.02656250005</v>
      </c>
      <c r="AG19" s="499">
        <v>-674407.43269791629</v>
      </c>
      <c r="AH19" s="499">
        <v>-735986.93035505165</v>
      </c>
    </row>
    <row r="20" spans="1:34" ht="18" customHeight="1">
      <c r="A20" s="132"/>
      <c r="B20" s="132"/>
      <c r="C20" s="199" t="s">
        <v>603</v>
      </c>
      <c r="J20" s="195">
        <v>0</v>
      </c>
      <c r="K20" s="195">
        <v>0</v>
      </c>
      <c r="L20" s="501">
        <v>-11424.95</v>
      </c>
      <c r="M20" s="502">
        <v>-7139.96</v>
      </c>
      <c r="N20" s="195">
        <v>-5796.3202000000001</v>
      </c>
      <c r="O20" s="501">
        <v>-4807.0376039999992</v>
      </c>
      <c r="P20" s="502">
        <v>-4825.6193560800002</v>
      </c>
      <c r="Q20" s="195">
        <v>-6647.0727432016001</v>
      </c>
      <c r="R20" s="501">
        <v>-4863.9051980656322</v>
      </c>
      <c r="S20" s="502">
        <v>-4420.1243020269449</v>
      </c>
      <c r="T20" s="195">
        <v>-5727.7377880674831</v>
      </c>
      <c r="U20" s="195">
        <v>-4460.7535438288332</v>
      </c>
      <c r="V20" s="499">
        <v>-60113.480735270488</v>
      </c>
      <c r="W20" s="503">
        <v>-15311.999512844437</v>
      </c>
      <c r="X20" s="529">
        <v>-13709.413992226619</v>
      </c>
      <c r="Y20" s="529">
        <v>-15974.06483706283</v>
      </c>
      <c r="Z20" s="530">
        <v>-14146.701010809769</v>
      </c>
      <c r="AA20" s="499">
        <v>-59142.179352943647</v>
      </c>
      <c r="AB20" s="503">
        <v>-16188.117319479416</v>
      </c>
      <c r="AC20" s="529">
        <v>-17385.657217570111</v>
      </c>
      <c r="AD20" s="529">
        <v>-14862.030504960228</v>
      </c>
      <c r="AE20" s="530">
        <v>-16804.481142941033</v>
      </c>
      <c r="AF20" s="499">
        <v>-65240.28618495079</v>
      </c>
      <c r="AG20" s="499">
        <v>-65424.194752915872</v>
      </c>
      <c r="AH20" s="499">
        <v>-66285.4951657864</v>
      </c>
    </row>
    <row r="21" spans="1:34" ht="18" customHeight="1">
      <c r="A21" s="132"/>
      <c r="B21" s="132"/>
      <c r="C21" s="199" t="s">
        <v>633</v>
      </c>
      <c r="J21" s="195">
        <v>0</v>
      </c>
      <c r="K21" s="195">
        <v>0</v>
      </c>
      <c r="L21" s="501">
        <v>4182.9133333333339</v>
      </c>
      <c r="M21" s="502">
        <v>67.737333333334391</v>
      </c>
      <c r="N21" s="195">
        <v>-7735.3225866666617</v>
      </c>
      <c r="O21" s="501">
        <v>-1235.7130384000011</v>
      </c>
      <c r="P21" s="502">
        <v>-437.76729916800105</v>
      </c>
      <c r="Q21" s="195">
        <v>8162.5813548486367</v>
      </c>
      <c r="R21" s="501">
        <v>3747.1329819456078</v>
      </c>
      <c r="S21" s="502">
        <v>-6057.5123584154717</v>
      </c>
      <c r="T21" s="195">
        <v>3883.0453944162145</v>
      </c>
      <c r="U21" s="195">
        <v>333.20630230454117</v>
      </c>
      <c r="V21" s="499">
        <v>4910.3014175315329</v>
      </c>
      <c r="W21" s="503">
        <v>2462.4168589242763</v>
      </c>
      <c r="X21" s="529">
        <v>791.35445402530604</v>
      </c>
      <c r="Y21" s="529">
        <v>839.79167744729057</v>
      </c>
      <c r="Z21" s="530">
        <v>456.64392857683561</v>
      </c>
      <c r="AA21" s="499">
        <v>4550.2069189737085</v>
      </c>
      <c r="AB21" s="503">
        <v>-1293.0611519333397</v>
      </c>
      <c r="AC21" s="529">
        <v>1162.4918432780614</v>
      </c>
      <c r="AD21" s="529">
        <v>-277.44197977545264</v>
      </c>
      <c r="AE21" s="530">
        <v>1171.9006072737247</v>
      </c>
      <c r="AF21" s="499">
        <v>763.88931884299382</v>
      </c>
      <c r="AG21" s="499">
        <v>1944.4328711113776</v>
      </c>
      <c r="AH21" s="499">
        <v>-874.56773042152781</v>
      </c>
    </row>
    <row r="22" spans="1:34" ht="18" customHeight="1">
      <c r="A22" s="132"/>
      <c r="B22" s="132"/>
      <c r="C22" s="199" t="s">
        <v>634</v>
      </c>
      <c r="J22" s="195">
        <v>0</v>
      </c>
      <c r="K22" s="195">
        <v>0</v>
      </c>
      <c r="L22" s="501">
        <v>-1927.763655</v>
      </c>
      <c r="M22" s="502">
        <v>-4236.5178940000005</v>
      </c>
      <c r="N22" s="195">
        <v>-3668.3128433800002</v>
      </c>
      <c r="O22" s="501">
        <v>-2499.3242287476</v>
      </c>
      <c r="P22" s="502">
        <v>-2150.7351448225518</v>
      </c>
      <c r="Q22" s="195">
        <v>-5119.2113592190026</v>
      </c>
      <c r="R22" s="501">
        <v>-7949.5423129033834</v>
      </c>
      <c r="S22" s="502">
        <v>-6307.2383206614522</v>
      </c>
      <c r="T22" s="195">
        <v>-6285.0078215746807</v>
      </c>
      <c r="U22" s="195">
        <v>-7096.0088795061729</v>
      </c>
      <c r="V22" s="499">
        <v>-47239.662459814848</v>
      </c>
      <c r="W22" s="503">
        <v>-23969.701798608105</v>
      </c>
      <c r="X22" s="529">
        <v>-24824.097397869118</v>
      </c>
      <c r="Y22" s="529">
        <v>-26310.632083859688</v>
      </c>
      <c r="Z22" s="530">
        <v>-26824.023336353293</v>
      </c>
      <c r="AA22" s="499">
        <v>-101928.4546166902</v>
      </c>
      <c r="AB22" s="503">
        <v>-25604.683056329242</v>
      </c>
      <c r="AC22" s="529">
        <v>-25928.768265074774</v>
      </c>
      <c r="AD22" s="529">
        <v>-26347.505323419417</v>
      </c>
      <c r="AE22" s="530">
        <v>-27038.887057244574</v>
      </c>
      <c r="AF22" s="499">
        <v>-104919.84370206801</v>
      </c>
      <c r="AG22" s="499">
        <v>-114805.58789558895</v>
      </c>
      <c r="AH22" s="499">
        <v>-114101.22998522791</v>
      </c>
    </row>
    <row r="23" spans="1:34" ht="18" customHeight="1">
      <c r="A23" s="132"/>
      <c r="B23" s="132"/>
      <c r="C23" s="199" t="s">
        <v>635</v>
      </c>
      <c r="J23" s="195">
        <v>0</v>
      </c>
      <c r="K23" s="195">
        <v>0</v>
      </c>
      <c r="L23" s="501">
        <v>-1012.5</v>
      </c>
      <c r="M23" s="502">
        <v>-253.685468146875</v>
      </c>
      <c r="N23" s="195">
        <v>-36.916219827224609</v>
      </c>
      <c r="O23" s="501">
        <v>0</v>
      </c>
      <c r="P23" s="502">
        <v>0</v>
      </c>
      <c r="Q23" s="195">
        <v>0</v>
      </c>
      <c r="R23" s="501">
        <v>0</v>
      </c>
      <c r="S23" s="502">
        <v>0</v>
      </c>
      <c r="T23" s="195">
        <v>0</v>
      </c>
      <c r="U23" s="195">
        <v>0</v>
      </c>
      <c r="V23" s="499">
        <v>-1303.1016879740996</v>
      </c>
      <c r="W23" s="503">
        <v>0</v>
      </c>
      <c r="X23" s="529">
        <v>0</v>
      </c>
      <c r="Y23" s="529">
        <v>0</v>
      </c>
      <c r="Z23" s="530">
        <v>0</v>
      </c>
      <c r="AA23" s="499">
        <v>0</v>
      </c>
      <c r="AB23" s="503">
        <v>0</v>
      </c>
      <c r="AC23" s="529">
        <v>0</v>
      </c>
      <c r="AD23" s="529">
        <v>0</v>
      </c>
      <c r="AE23" s="530">
        <v>0</v>
      </c>
      <c r="AF23" s="499">
        <v>0</v>
      </c>
      <c r="AG23" s="499">
        <v>0</v>
      </c>
      <c r="AH23" s="499">
        <v>0</v>
      </c>
    </row>
    <row r="24" spans="1:34" ht="18" customHeight="1">
      <c r="A24" s="132"/>
      <c r="B24" s="132"/>
      <c r="C24" s="199" t="s">
        <v>636</v>
      </c>
      <c r="J24" s="195">
        <v>0</v>
      </c>
      <c r="K24" s="195">
        <v>0</v>
      </c>
      <c r="L24" s="501">
        <v>0</v>
      </c>
      <c r="M24" s="502">
        <v>0</v>
      </c>
      <c r="N24" s="195">
        <v>0</v>
      </c>
      <c r="O24" s="501">
        <v>-13.279060188558251</v>
      </c>
      <c r="P24" s="502">
        <v>-183.33333333333334</v>
      </c>
      <c r="Q24" s="195">
        <v>-183.33333333333334</v>
      </c>
      <c r="R24" s="501">
        <v>-183.33333333333334</v>
      </c>
      <c r="S24" s="502">
        <v>-183.33333333333334</v>
      </c>
      <c r="T24" s="195">
        <v>-183.33333333333334</v>
      </c>
      <c r="U24" s="195">
        <v>-183.33333333333334</v>
      </c>
      <c r="V24" s="499">
        <v>-1113.2790601885583</v>
      </c>
      <c r="W24" s="503">
        <v>-1225</v>
      </c>
      <c r="X24" s="529">
        <v>-1208.3333333333335</v>
      </c>
      <c r="Y24" s="529">
        <v>-1175.0000000000002</v>
      </c>
      <c r="Z24" s="530">
        <v>-1100.0191837861273</v>
      </c>
      <c r="AA24" s="499">
        <v>-4708.3525171194615</v>
      </c>
      <c r="AB24" s="503">
        <v>-1058.278166723182</v>
      </c>
      <c r="AC24" s="529">
        <v>-983.10922988494531</v>
      </c>
      <c r="AD24" s="529">
        <v>-941.17797584061157</v>
      </c>
      <c r="AE24" s="530">
        <v>-932.48332852161252</v>
      </c>
      <c r="AF24" s="499">
        <v>-3915.0487009703511</v>
      </c>
      <c r="AG24" s="499">
        <v>-3041.013964587793</v>
      </c>
      <c r="AH24" s="499">
        <v>-2527.2066830145222</v>
      </c>
    </row>
    <row r="25" spans="1:34" ht="18" customHeight="1">
      <c r="A25" s="132"/>
      <c r="B25" s="132"/>
      <c r="C25" s="199" t="s">
        <v>479</v>
      </c>
      <c r="J25" s="195">
        <v>0</v>
      </c>
      <c r="K25" s="195">
        <v>0</v>
      </c>
      <c r="L25" s="501">
        <v>-87.5</v>
      </c>
      <c r="M25" s="502">
        <v>-86.412500000000009</v>
      </c>
      <c r="N25" s="195">
        <v>-85.325000000000003</v>
      </c>
      <c r="O25" s="501">
        <v>-84.237499999999997</v>
      </c>
      <c r="P25" s="502">
        <v>-83.15</v>
      </c>
      <c r="Q25" s="195">
        <v>-82.0625</v>
      </c>
      <c r="R25" s="501">
        <v>-80.975000000000009</v>
      </c>
      <c r="S25" s="502">
        <v>-79.887500000000003</v>
      </c>
      <c r="T25" s="195">
        <v>-78.8</v>
      </c>
      <c r="U25" s="195">
        <v>-77.712500000000006</v>
      </c>
      <c r="V25" s="499">
        <v>-826.0625</v>
      </c>
      <c r="W25" s="503">
        <v>-226.61250000000001</v>
      </c>
      <c r="X25" s="529">
        <v>-216.82499999999999</v>
      </c>
      <c r="Y25" s="529">
        <v>-207.03750000000002</v>
      </c>
      <c r="Z25" s="530">
        <v>-197.25</v>
      </c>
      <c r="AA25" s="499">
        <v>-847.72500000000002</v>
      </c>
      <c r="AB25" s="503">
        <v>-187.46250000000001</v>
      </c>
      <c r="AC25" s="529">
        <v>-177.67500000000001</v>
      </c>
      <c r="AD25" s="529">
        <v>-167.88749999999999</v>
      </c>
      <c r="AE25" s="530">
        <v>-158.10000000000002</v>
      </c>
      <c r="AF25" s="499">
        <v>-691.12500000000011</v>
      </c>
      <c r="AG25" s="499">
        <v>-534.52499999999998</v>
      </c>
      <c r="AH25" s="499">
        <v>-377.92500000000001</v>
      </c>
    </row>
    <row r="26" spans="1:34" ht="18" customHeight="1">
      <c r="A26" s="132"/>
      <c r="B26" s="132"/>
      <c r="C26" s="199" t="s">
        <v>127</v>
      </c>
      <c r="J26" s="195">
        <v>0</v>
      </c>
      <c r="K26" s="195">
        <v>0</v>
      </c>
      <c r="L26" s="501">
        <v>-31500</v>
      </c>
      <c r="M26" s="502">
        <v>-9000</v>
      </c>
      <c r="N26" s="195">
        <v>-9500</v>
      </c>
      <c r="O26" s="501">
        <v>-17500</v>
      </c>
      <c r="P26" s="502">
        <v>-3000</v>
      </c>
      <c r="Q26" s="195">
        <v>-10000</v>
      </c>
      <c r="R26" s="501">
        <v>-3000</v>
      </c>
      <c r="S26" s="502">
        <v>0</v>
      </c>
      <c r="T26" s="195">
        <v>0</v>
      </c>
      <c r="U26" s="195">
        <v>0</v>
      </c>
      <c r="V26" s="499">
        <v>-83500</v>
      </c>
      <c r="W26" s="503">
        <v>-1500</v>
      </c>
      <c r="X26" s="529">
        <v>-4500</v>
      </c>
      <c r="Y26" s="529">
        <v>0</v>
      </c>
      <c r="Z26" s="530">
        <v>-17600</v>
      </c>
      <c r="AA26" s="499">
        <v>-23600</v>
      </c>
      <c r="AB26" s="503">
        <v>0</v>
      </c>
      <c r="AC26" s="529">
        <v>0</v>
      </c>
      <c r="AD26" s="529">
        <v>-3000</v>
      </c>
      <c r="AE26" s="530">
        <v>0</v>
      </c>
      <c r="AF26" s="499">
        <v>-3000</v>
      </c>
      <c r="AG26" s="499">
        <v>-3000</v>
      </c>
      <c r="AH26" s="499">
        <v>0</v>
      </c>
    </row>
    <row r="27" spans="1:34" ht="18" customHeight="1">
      <c r="A27" s="132"/>
      <c r="B27" s="132"/>
      <c r="C27" s="199" t="s">
        <v>281</v>
      </c>
      <c r="J27" s="195">
        <v>0</v>
      </c>
      <c r="K27" s="195">
        <v>0</v>
      </c>
      <c r="L27" s="501">
        <v>-5985</v>
      </c>
      <c r="M27" s="502">
        <v>-1710</v>
      </c>
      <c r="N27" s="195">
        <v>-665.00000000000011</v>
      </c>
      <c r="O27" s="501">
        <v>-3325</v>
      </c>
      <c r="P27" s="502">
        <v>-570</v>
      </c>
      <c r="Q27" s="195">
        <v>-1900</v>
      </c>
      <c r="R27" s="501">
        <v>-570</v>
      </c>
      <c r="S27" s="502">
        <v>0</v>
      </c>
      <c r="T27" s="195">
        <v>0</v>
      </c>
      <c r="U27" s="195">
        <v>0</v>
      </c>
      <c r="V27" s="499">
        <v>-14725</v>
      </c>
      <c r="W27" s="503">
        <v>-285</v>
      </c>
      <c r="X27" s="529">
        <v>-855</v>
      </c>
      <c r="Y27" s="529">
        <v>0</v>
      </c>
      <c r="Z27" s="530">
        <v>-3344</v>
      </c>
      <c r="AA27" s="499">
        <v>-4484</v>
      </c>
      <c r="AB27" s="503">
        <v>0</v>
      </c>
      <c r="AC27" s="529">
        <v>0</v>
      </c>
      <c r="AD27" s="529">
        <v>-570</v>
      </c>
      <c r="AE27" s="530">
        <v>0</v>
      </c>
      <c r="AF27" s="499">
        <v>-570</v>
      </c>
      <c r="AG27" s="499">
        <v>-570</v>
      </c>
      <c r="AH27" s="499">
        <v>0</v>
      </c>
    </row>
    <row r="28" spans="1:34" ht="18" customHeight="1">
      <c r="A28" s="132"/>
      <c r="B28" s="132"/>
      <c r="C28" s="199" t="s">
        <v>670</v>
      </c>
      <c r="J28" s="195">
        <v>0</v>
      </c>
      <c r="K28" s="195">
        <v>0</v>
      </c>
      <c r="L28" s="501">
        <v>0</v>
      </c>
      <c r="M28" s="502">
        <v>0</v>
      </c>
      <c r="N28" s="195">
        <v>0</v>
      </c>
      <c r="O28" s="501">
        <v>0</v>
      </c>
      <c r="P28" s="502">
        <v>0</v>
      </c>
      <c r="Q28" s="195">
        <v>0</v>
      </c>
      <c r="R28" s="501">
        <v>0</v>
      </c>
      <c r="S28" s="502">
        <v>0</v>
      </c>
      <c r="T28" s="195">
        <v>0</v>
      </c>
      <c r="U28" s="195">
        <v>0</v>
      </c>
      <c r="V28" s="499">
        <v>0</v>
      </c>
      <c r="W28" s="503">
        <v>-12500</v>
      </c>
      <c r="X28" s="529">
        <v>-12500</v>
      </c>
      <c r="Y28" s="529">
        <v>-12500</v>
      </c>
      <c r="Z28" s="530">
        <v>-12500</v>
      </c>
      <c r="AA28" s="499">
        <v>-50000</v>
      </c>
      <c r="AB28" s="503">
        <v>-12500</v>
      </c>
      <c r="AC28" s="529">
        <v>-11376.834938666827</v>
      </c>
      <c r="AD28" s="529">
        <v>-12500</v>
      </c>
      <c r="AE28" s="530">
        <v>-12500</v>
      </c>
      <c r="AF28" s="499">
        <v>-48876.834938666827</v>
      </c>
      <c r="AG28" s="499">
        <v>-54169.627823904186</v>
      </c>
      <c r="AH28" s="499">
        <v>-81335.421914719613</v>
      </c>
    </row>
    <row r="29" spans="1:34" ht="18" customHeight="1">
      <c r="A29" s="132"/>
      <c r="B29" s="132"/>
      <c r="C29" s="199" t="s">
        <v>282</v>
      </c>
      <c r="J29" s="195">
        <v>0</v>
      </c>
      <c r="K29" s="195">
        <v>0</v>
      </c>
      <c r="L29" s="501">
        <v>0</v>
      </c>
      <c r="M29" s="502">
        <v>6119.9394250000005</v>
      </c>
      <c r="N29" s="195">
        <v>-2152.5964599999998</v>
      </c>
      <c r="O29" s="501">
        <v>-835.91428769999982</v>
      </c>
      <c r="P29" s="502">
        <v>2215.316573046</v>
      </c>
      <c r="Q29" s="195">
        <v>-244.65247399308009</v>
      </c>
      <c r="R29" s="501">
        <v>-2235.712751972942</v>
      </c>
      <c r="S29" s="502">
        <v>-7289.9543105123994</v>
      </c>
      <c r="T29" s="195">
        <v>-4831.2999252226482</v>
      </c>
      <c r="U29" s="195">
        <v>-6254.1203472271009</v>
      </c>
      <c r="V29" s="499">
        <v>-15508.99455858217</v>
      </c>
      <c r="W29" s="503">
        <v>-25708.754885466296</v>
      </c>
      <c r="X29" s="529">
        <v>-29592.35013556412</v>
      </c>
      <c r="Y29" s="529">
        <v>-31768.911346999928</v>
      </c>
      <c r="Z29" s="530">
        <v>-30227.668727971861</v>
      </c>
      <c r="AA29" s="499">
        <v>-117297.6850960022</v>
      </c>
      <c r="AB29" s="503">
        <v>-37759.884311079644</v>
      </c>
      <c r="AC29" s="529">
        <v>-37764.081834556971</v>
      </c>
      <c r="AD29" s="529">
        <v>-38624.327993267179</v>
      </c>
      <c r="AE29" s="530">
        <v>-39391.180872377823</v>
      </c>
      <c r="AF29" s="499">
        <v>-153539.47501128161</v>
      </c>
      <c r="AG29" s="499">
        <v>-171711.80312040594</v>
      </c>
      <c r="AH29" s="499">
        <v>-202538.27704737501</v>
      </c>
    </row>
    <row r="30" spans="1:34" ht="18" customHeight="1">
      <c r="A30" s="132"/>
      <c r="B30" s="132"/>
      <c r="C30" s="146" t="s">
        <v>637</v>
      </c>
      <c r="D30" s="145"/>
      <c r="E30" s="145"/>
      <c r="F30" s="145"/>
      <c r="G30" s="145"/>
      <c r="H30" s="145"/>
      <c r="I30" s="145"/>
      <c r="J30" s="460">
        <v>0</v>
      </c>
      <c r="K30" s="460">
        <v>0</v>
      </c>
      <c r="L30" s="505">
        <v>-68768.300321666669</v>
      </c>
      <c r="M30" s="506">
        <v>-48560.899103813543</v>
      </c>
      <c r="N30" s="460">
        <v>-56477.959976540551</v>
      </c>
      <c r="O30" s="505">
        <v>-57548.672385702834</v>
      </c>
      <c r="P30" s="506">
        <v>-35522.955227024555</v>
      </c>
      <c r="Q30" s="460">
        <v>-68121.417721565056</v>
      </c>
      <c r="R30" s="505">
        <v>-75740.002280996356</v>
      </c>
      <c r="S30" s="506">
        <v>-61009.216791616273</v>
      </c>
      <c r="T30" s="460">
        <v>-66544.300140448613</v>
      </c>
      <c r="U30" s="460">
        <v>-77201.555634924211</v>
      </c>
      <c r="V30" s="460">
        <v>-615495.27958429873</v>
      </c>
      <c r="W30" s="505">
        <v>-279491.15183799458</v>
      </c>
      <c r="X30" s="507">
        <v>-301382.20333696785</v>
      </c>
      <c r="Y30" s="507">
        <v>-330970.83712821698</v>
      </c>
      <c r="Z30" s="506">
        <v>-362330.68047470617</v>
      </c>
      <c r="AA30" s="460">
        <v>-1274174.8727778855</v>
      </c>
      <c r="AB30" s="505">
        <v>-355951.28436879546</v>
      </c>
      <c r="AC30" s="507">
        <v>-374930.38150001806</v>
      </c>
      <c r="AD30" s="507">
        <v>-382644.03716779983</v>
      </c>
      <c r="AE30" s="506">
        <v>-384228.56549096142</v>
      </c>
      <c r="AF30" s="460">
        <v>-1497754.2685275751</v>
      </c>
      <c r="AG30" s="460">
        <v>-1636289.0517502916</v>
      </c>
      <c r="AH30" s="460">
        <v>-1747445.6791459622</v>
      </c>
    </row>
    <row r="31" spans="1:34" ht="18" customHeight="1">
      <c r="A31" s="132"/>
      <c r="B31" s="132"/>
      <c r="C31" s="199" t="s">
        <v>812</v>
      </c>
      <c r="J31" s="365"/>
      <c r="K31" s="495"/>
      <c r="L31" s="508"/>
      <c r="M31" s="509"/>
      <c r="N31" s="467"/>
      <c r="O31" s="508"/>
      <c r="P31" s="509"/>
      <c r="Q31" s="467"/>
      <c r="R31" s="508"/>
      <c r="S31" s="509"/>
      <c r="T31" s="467"/>
      <c r="U31" s="467"/>
      <c r="V31" s="499"/>
      <c r="W31" s="508"/>
      <c r="X31" s="510"/>
      <c r="Y31" s="510"/>
      <c r="Z31" s="509"/>
      <c r="AA31" s="511"/>
      <c r="AB31" s="508"/>
      <c r="AC31" s="510"/>
      <c r="AD31" s="510"/>
      <c r="AE31" s="509"/>
      <c r="AF31" s="511"/>
      <c r="AG31" s="511"/>
      <c r="AH31" s="511"/>
    </row>
    <row r="32" spans="1:34" ht="26.25" customHeight="1">
      <c r="A32" s="132"/>
      <c r="B32" s="132"/>
      <c r="C32" s="2" t="s">
        <v>98</v>
      </c>
      <c r="J32" s="365"/>
      <c r="K32" s="495"/>
      <c r="L32" s="508"/>
      <c r="M32" s="509"/>
      <c r="N32" s="467"/>
      <c r="O32" s="508"/>
      <c r="P32" s="509"/>
      <c r="Q32" s="467"/>
      <c r="R32" s="508"/>
      <c r="S32" s="509"/>
      <c r="T32" s="467"/>
      <c r="U32" s="467"/>
      <c r="V32" s="499"/>
      <c r="W32" s="508"/>
      <c r="X32" s="510"/>
      <c r="Y32" s="510"/>
      <c r="Z32" s="509"/>
      <c r="AA32" s="511"/>
      <c r="AB32" s="508"/>
      <c r="AC32" s="510"/>
      <c r="AD32" s="510"/>
      <c r="AE32" s="509"/>
      <c r="AF32" s="511"/>
      <c r="AG32" s="511"/>
      <c r="AH32" s="511"/>
    </row>
    <row r="33" spans="1:34" ht="18" customHeight="1">
      <c r="A33" s="132"/>
      <c r="B33" s="132"/>
      <c r="C33" s="82" t="s">
        <v>283</v>
      </c>
      <c r="J33" s="365"/>
      <c r="K33" s="495"/>
      <c r="L33" s="508"/>
      <c r="M33" s="509"/>
      <c r="N33" s="467"/>
      <c r="O33" s="508"/>
      <c r="P33" s="509"/>
      <c r="Q33" s="467"/>
      <c r="R33" s="508"/>
      <c r="S33" s="509"/>
      <c r="T33" s="467"/>
      <c r="U33" s="467"/>
      <c r="V33" s="499"/>
      <c r="W33" s="512"/>
      <c r="X33" s="510"/>
      <c r="Y33" s="510"/>
      <c r="Z33" s="509"/>
      <c r="AA33" s="511"/>
      <c r="AB33" s="508"/>
      <c r="AC33" s="510"/>
      <c r="AD33" s="510"/>
      <c r="AE33" s="509"/>
      <c r="AF33" s="511"/>
      <c r="AG33" s="511"/>
      <c r="AH33" s="511"/>
    </row>
    <row r="34" spans="1:34" ht="18" customHeight="1">
      <c r="A34" s="132"/>
      <c r="B34" s="132"/>
      <c r="C34" s="199" t="s">
        <v>283</v>
      </c>
      <c r="J34" s="195">
        <v>0</v>
      </c>
      <c r="K34" s="195">
        <v>0</v>
      </c>
      <c r="L34" s="501">
        <v>10000</v>
      </c>
      <c r="M34" s="502">
        <v>0</v>
      </c>
      <c r="N34" s="195">
        <v>0</v>
      </c>
      <c r="O34" s="501">
        <v>0</v>
      </c>
      <c r="P34" s="502">
        <v>23500</v>
      </c>
      <c r="Q34" s="195">
        <v>0</v>
      </c>
      <c r="R34" s="501">
        <v>0</v>
      </c>
      <c r="S34" s="502">
        <v>0</v>
      </c>
      <c r="T34" s="195">
        <v>0</v>
      </c>
      <c r="U34" s="195">
        <v>0</v>
      </c>
      <c r="V34" s="499">
        <v>33500</v>
      </c>
      <c r="W34" s="503">
        <v>0</v>
      </c>
      <c r="X34" s="529">
        <v>0</v>
      </c>
      <c r="Y34" s="529">
        <v>0</v>
      </c>
      <c r="Z34" s="530">
        <v>0</v>
      </c>
      <c r="AA34" s="499">
        <v>0</v>
      </c>
      <c r="AB34" s="503">
        <v>0</v>
      </c>
      <c r="AC34" s="529">
        <v>0</v>
      </c>
      <c r="AD34" s="529">
        <v>0</v>
      </c>
      <c r="AE34" s="530">
        <v>0</v>
      </c>
      <c r="AF34" s="499">
        <v>0</v>
      </c>
      <c r="AG34" s="499">
        <v>0</v>
      </c>
      <c r="AH34" s="499">
        <v>0</v>
      </c>
    </row>
    <row r="35" spans="1:34" ht="18" customHeight="1">
      <c r="A35" s="132"/>
      <c r="B35" s="132"/>
      <c r="C35" s="82" t="s">
        <v>702</v>
      </c>
      <c r="J35" s="365"/>
      <c r="K35" s="495"/>
      <c r="L35" s="508"/>
      <c r="M35" s="509"/>
      <c r="N35" s="467"/>
      <c r="O35" s="508"/>
      <c r="P35" s="509"/>
      <c r="Q35" s="467"/>
      <c r="R35" s="508"/>
      <c r="S35" s="509"/>
      <c r="T35" s="467"/>
      <c r="U35" s="467"/>
      <c r="V35" s="499"/>
      <c r="W35" s="512"/>
      <c r="X35" s="527"/>
      <c r="Y35" s="527"/>
      <c r="Z35" s="526"/>
      <c r="AA35" s="511"/>
      <c r="AB35" s="512"/>
      <c r="AC35" s="527"/>
      <c r="AD35" s="527"/>
      <c r="AE35" s="526"/>
      <c r="AF35" s="511"/>
      <c r="AG35" s="511"/>
      <c r="AH35" s="511"/>
    </row>
    <row r="36" spans="1:34" ht="18" customHeight="1">
      <c r="A36" s="132"/>
      <c r="B36" s="132"/>
      <c r="C36" s="24" t="s">
        <v>638</v>
      </c>
      <c r="J36" s="195">
        <v>0</v>
      </c>
      <c r="K36" s="195">
        <v>0</v>
      </c>
      <c r="L36" s="501">
        <v>-435</v>
      </c>
      <c r="M36" s="502">
        <v>-435</v>
      </c>
      <c r="N36" s="195">
        <v>-435</v>
      </c>
      <c r="O36" s="501">
        <v>-435</v>
      </c>
      <c r="P36" s="502">
        <v>-435</v>
      </c>
      <c r="Q36" s="195">
        <v>-435</v>
      </c>
      <c r="R36" s="501">
        <v>-435</v>
      </c>
      <c r="S36" s="502">
        <v>-435</v>
      </c>
      <c r="T36" s="195">
        <v>-435</v>
      </c>
      <c r="U36" s="195">
        <v>-435</v>
      </c>
      <c r="V36" s="499">
        <v>-4350</v>
      </c>
      <c r="W36" s="503">
        <v>-1305</v>
      </c>
      <c r="X36" s="529">
        <v>-1305</v>
      </c>
      <c r="Y36" s="529">
        <v>-1305</v>
      </c>
      <c r="Z36" s="530">
        <v>-1305</v>
      </c>
      <c r="AA36" s="499">
        <v>-5220</v>
      </c>
      <c r="AB36" s="503">
        <v>-1305</v>
      </c>
      <c r="AC36" s="529">
        <v>-1305</v>
      </c>
      <c r="AD36" s="529">
        <v>-1305</v>
      </c>
      <c r="AE36" s="530">
        <v>-1305</v>
      </c>
      <c r="AF36" s="499">
        <v>-5220</v>
      </c>
      <c r="AG36" s="499">
        <v>-5220</v>
      </c>
      <c r="AH36" s="499">
        <v>-5220</v>
      </c>
    </row>
    <row r="37" spans="1:34" ht="18" customHeight="1">
      <c r="A37" s="132"/>
      <c r="B37" s="132"/>
      <c r="C37" s="24" t="s">
        <v>806</v>
      </c>
      <c r="J37" s="195">
        <v>0</v>
      </c>
      <c r="K37" s="195">
        <v>0</v>
      </c>
      <c r="L37" s="501">
        <v>31367.750321666666</v>
      </c>
      <c r="M37" s="502">
        <v>8943.599103813538</v>
      </c>
      <c r="N37" s="195">
        <v>19688.650574519794</v>
      </c>
      <c r="O37" s="501">
        <v>0</v>
      </c>
      <c r="P37" s="502">
        <v>0</v>
      </c>
      <c r="Q37" s="195">
        <v>0</v>
      </c>
      <c r="R37" s="501">
        <v>0</v>
      </c>
      <c r="S37" s="502">
        <v>0</v>
      </c>
      <c r="T37" s="195">
        <v>0</v>
      </c>
      <c r="U37" s="195">
        <v>0</v>
      </c>
      <c r="V37" s="499">
        <v>60000</v>
      </c>
      <c r="W37" s="503">
        <v>0</v>
      </c>
      <c r="X37" s="529">
        <v>0</v>
      </c>
      <c r="Y37" s="529">
        <v>-739.03551530719574</v>
      </c>
      <c r="Z37" s="530">
        <v>-747.34966485440168</v>
      </c>
      <c r="AA37" s="499">
        <v>-1486.3851801615974</v>
      </c>
      <c r="AB37" s="503">
        <v>-755.75734858401347</v>
      </c>
      <c r="AC37" s="529">
        <v>-764.25961875558426</v>
      </c>
      <c r="AD37" s="529">
        <v>-772.85753946658394</v>
      </c>
      <c r="AE37" s="530">
        <v>-781.55218678558299</v>
      </c>
      <c r="AF37" s="499">
        <v>-3074.4266935917649</v>
      </c>
      <c r="AG37" s="499">
        <v>-3215.1280966409881</v>
      </c>
      <c r="AH37" s="499">
        <v>-3362.2687115475928</v>
      </c>
    </row>
    <row r="38" spans="1:34" ht="18" customHeight="1">
      <c r="A38" s="132"/>
      <c r="B38" s="132"/>
      <c r="C38" s="24" t="s">
        <v>807</v>
      </c>
      <c r="J38" s="195">
        <v>0</v>
      </c>
      <c r="K38" s="195">
        <v>0</v>
      </c>
      <c r="L38" s="501">
        <v>0</v>
      </c>
      <c r="M38" s="502">
        <v>0</v>
      </c>
      <c r="N38" s="195">
        <v>0</v>
      </c>
      <c r="O38" s="501">
        <v>55000</v>
      </c>
      <c r="P38" s="502">
        <v>0</v>
      </c>
      <c r="Q38" s="195">
        <v>0</v>
      </c>
      <c r="R38" s="501">
        <v>0</v>
      </c>
      <c r="S38" s="502">
        <v>0</v>
      </c>
      <c r="T38" s="195">
        <v>0</v>
      </c>
      <c r="U38" s="195">
        <v>0</v>
      </c>
      <c r="V38" s="499">
        <v>55000</v>
      </c>
      <c r="W38" s="503">
        <v>0</v>
      </c>
      <c r="X38" s="529">
        <v>-5000</v>
      </c>
      <c r="Y38" s="529">
        <v>0</v>
      </c>
      <c r="Z38" s="530">
        <v>-10000</v>
      </c>
      <c r="AA38" s="499">
        <v>-15000</v>
      </c>
      <c r="AB38" s="503">
        <v>0</v>
      </c>
      <c r="AC38" s="529">
        <v>-10000</v>
      </c>
      <c r="AD38" s="529">
        <v>0</v>
      </c>
      <c r="AE38" s="530">
        <v>-15000</v>
      </c>
      <c r="AF38" s="499">
        <v>-25000</v>
      </c>
      <c r="AG38" s="499">
        <v>-5000</v>
      </c>
      <c r="AH38" s="499">
        <v>-10000</v>
      </c>
    </row>
    <row r="39" spans="1:34" ht="18" customHeight="1">
      <c r="A39" s="132"/>
      <c r="B39" s="132"/>
      <c r="C39" s="199" t="s">
        <v>617</v>
      </c>
      <c r="J39" s="195">
        <v>0</v>
      </c>
      <c r="K39" s="195">
        <v>0</v>
      </c>
      <c r="L39" s="501">
        <v>0</v>
      </c>
      <c r="M39" s="502">
        <v>0</v>
      </c>
      <c r="N39" s="195">
        <v>1225.7594020207616</v>
      </c>
      <c r="O39" s="501">
        <v>-1225.7594020207616</v>
      </c>
      <c r="P39" s="502">
        <v>0</v>
      </c>
      <c r="Q39" s="195">
        <v>0</v>
      </c>
      <c r="R39" s="501">
        <v>0</v>
      </c>
      <c r="S39" s="502">
        <v>0</v>
      </c>
      <c r="T39" s="195">
        <v>0</v>
      </c>
      <c r="U39" s="195">
        <v>0</v>
      </c>
      <c r="V39" s="499">
        <v>0</v>
      </c>
      <c r="W39" s="503">
        <v>0</v>
      </c>
      <c r="X39" s="529">
        <v>0</v>
      </c>
      <c r="Y39" s="529">
        <v>0</v>
      </c>
      <c r="Z39" s="530">
        <v>0</v>
      </c>
      <c r="AA39" s="499">
        <v>0</v>
      </c>
      <c r="AB39" s="503">
        <v>0</v>
      </c>
      <c r="AC39" s="529">
        <v>0</v>
      </c>
      <c r="AD39" s="529">
        <v>0</v>
      </c>
      <c r="AE39" s="530">
        <v>0</v>
      </c>
      <c r="AF39" s="499">
        <v>0</v>
      </c>
      <c r="AG39" s="499">
        <v>0</v>
      </c>
      <c r="AH39" s="499">
        <v>0</v>
      </c>
    </row>
    <row r="40" spans="1:34" ht="17.25" customHeight="1">
      <c r="A40" s="132"/>
      <c r="B40" s="132"/>
      <c r="C40" s="146" t="s">
        <v>618</v>
      </c>
      <c r="D40" s="145"/>
      <c r="E40" s="145"/>
      <c r="F40" s="145"/>
      <c r="G40" s="145"/>
      <c r="H40" s="145"/>
      <c r="I40" s="145"/>
      <c r="J40" s="460">
        <v>0</v>
      </c>
      <c r="K40" s="460">
        <v>0</v>
      </c>
      <c r="L40" s="505">
        <v>40932.750321666666</v>
      </c>
      <c r="M40" s="506">
        <v>8508.599103813538</v>
      </c>
      <c r="N40" s="460">
        <v>20479.409976540555</v>
      </c>
      <c r="O40" s="505">
        <v>53339.240597979238</v>
      </c>
      <c r="P40" s="506">
        <v>23065</v>
      </c>
      <c r="Q40" s="460">
        <v>-435</v>
      </c>
      <c r="R40" s="505">
        <v>-435</v>
      </c>
      <c r="S40" s="506">
        <v>-435</v>
      </c>
      <c r="T40" s="460">
        <v>-435</v>
      </c>
      <c r="U40" s="460">
        <v>-435</v>
      </c>
      <c r="V40" s="460">
        <v>144150</v>
      </c>
      <c r="W40" s="505">
        <v>-1305</v>
      </c>
      <c r="X40" s="507">
        <v>-6305</v>
      </c>
      <c r="Y40" s="507">
        <v>-2044.0355153071957</v>
      </c>
      <c r="Z40" s="506">
        <v>-12052.349664854402</v>
      </c>
      <c r="AA40" s="460">
        <v>-21706.385180161597</v>
      </c>
      <c r="AB40" s="505">
        <v>-2060.7573485840135</v>
      </c>
      <c r="AC40" s="507">
        <v>-12069.259618755585</v>
      </c>
      <c r="AD40" s="507">
        <v>-2077.8575394665841</v>
      </c>
      <c r="AE40" s="506">
        <v>-17086.552186785582</v>
      </c>
      <c r="AF40" s="460">
        <v>-33294.426693591769</v>
      </c>
      <c r="AG40" s="460">
        <v>-13435.128096640989</v>
      </c>
      <c r="AH40" s="460">
        <v>-18582.268711547593</v>
      </c>
    </row>
    <row r="41" spans="1:34" ht="12" customHeight="1">
      <c r="A41" s="132"/>
      <c r="B41" s="132"/>
      <c r="C41" s="199" t="s">
        <v>812</v>
      </c>
      <c r="J41" s="365"/>
      <c r="K41" s="495"/>
      <c r="L41" s="508"/>
      <c r="M41" s="509"/>
      <c r="N41" s="467"/>
      <c r="O41" s="508"/>
      <c r="P41" s="509"/>
      <c r="Q41" s="467"/>
      <c r="R41" s="508"/>
      <c r="S41" s="509"/>
      <c r="T41" s="467"/>
      <c r="U41" s="467"/>
      <c r="V41" s="499"/>
      <c r="W41" s="508"/>
      <c r="X41" s="510"/>
      <c r="Y41" s="510"/>
      <c r="Z41" s="509"/>
      <c r="AA41" s="511"/>
      <c r="AB41" s="508"/>
      <c r="AC41" s="510"/>
      <c r="AD41" s="510"/>
      <c r="AE41" s="509"/>
      <c r="AF41" s="511"/>
      <c r="AG41" s="511"/>
      <c r="AH41" s="511"/>
    </row>
    <row r="42" spans="1:34" ht="17.25" customHeight="1">
      <c r="A42" s="132"/>
      <c r="B42" s="132"/>
      <c r="C42" s="199" t="s">
        <v>619</v>
      </c>
      <c r="J42" s="195">
        <v>0</v>
      </c>
      <c r="K42" s="195">
        <v>0</v>
      </c>
      <c r="L42" s="501">
        <v>-15000</v>
      </c>
      <c r="M42" s="502">
        <v>0</v>
      </c>
      <c r="N42" s="195">
        <v>0</v>
      </c>
      <c r="O42" s="501">
        <v>23440.66821</v>
      </c>
      <c r="P42" s="502">
        <v>8759.7456099999999</v>
      </c>
      <c r="Q42" s="195">
        <v>-17275.567200000001</v>
      </c>
      <c r="R42" s="501">
        <v>8276.4537799999998</v>
      </c>
      <c r="S42" s="502">
        <v>12773.484829999999</v>
      </c>
      <c r="T42" s="195">
        <v>12199.41834</v>
      </c>
      <c r="U42" s="195">
        <v>8102.41212</v>
      </c>
      <c r="V42" s="499">
        <v>41276.615689999999</v>
      </c>
      <c r="W42" s="501">
        <v>39305.777929999997</v>
      </c>
      <c r="X42" s="504">
        <v>40323.781609999998</v>
      </c>
      <c r="Y42" s="504">
        <v>32830.002639999999</v>
      </c>
      <c r="Z42" s="502">
        <v>5294.4055099999996</v>
      </c>
      <c r="AA42" s="499">
        <v>117753.96769</v>
      </c>
      <c r="AB42" s="501">
        <v>46060.913589999996</v>
      </c>
      <c r="AC42" s="504">
        <v>12567.595810000001</v>
      </c>
      <c r="AD42" s="504">
        <v>25165.860929999999</v>
      </c>
      <c r="AE42" s="502">
        <v>30187.85828</v>
      </c>
      <c r="AF42" s="499">
        <v>113982.22861999999</v>
      </c>
      <c r="AG42" s="499">
        <v>149565.01913</v>
      </c>
      <c r="AH42" s="499">
        <v>236817.62095000001</v>
      </c>
    </row>
    <row r="43" spans="1:34" ht="12" customHeight="1">
      <c r="A43" s="132"/>
      <c r="B43" s="132"/>
      <c r="C43" s="199" t="s">
        <v>812</v>
      </c>
      <c r="J43" s="365"/>
      <c r="K43" s="495"/>
      <c r="L43" s="508"/>
      <c r="M43" s="509"/>
      <c r="N43" s="467"/>
      <c r="O43" s="508"/>
      <c r="P43" s="509"/>
      <c r="Q43" s="467"/>
      <c r="R43" s="508"/>
      <c r="S43" s="509"/>
      <c r="T43" s="467"/>
      <c r="U43" s="467"/>
      <c r="V43" s="499"/>
      <c r="W43" s="508"/>
      <c r="X43" s="510"/>
      <c r="Y43" s="510"/>
      <c r="Z43" s="509"/>
      <c r="AA43" s="511"/>
      <c r="AB43" s="508"/>
      <c r="AC43" s="510"/>
      <c r="AD43" s="510"/>
      <c r="AE43" s="509"/>
      <c r="AF43" s="511"/>
      <c r="AG43" s="511"/>
      <c r="AH43" s="511"/>
    </row>
    <row r="44" spans="1:34" ht="17.25" customHeight="1">
      <c r="A44" s="132"/>
      <c r="B44" s="132"/>
      <c r="C44" s="199" t="s">
        <v>459</v>
      </c>
      <c r="J44" s="195">
        <v>0</v>
      </c>
      <c r="K44" s="195">
        <v>0</v>
      </c>
      <c r="L44" s="501">
        <v>0</v>
      </c>
      <c r="M44" s="502">
        <v>0</v>
      </c>
      <c r="N44" s="195">
        <v>0</v>
      </c>
      <c r="O44" s="501">
        <v>0</v>
      </c>
      <c r="P44" s="502">
        <v>-1000</v>
      </c>
      <c r="Q44" s="195">
        <v>0</v>
      </c>
      <c r="R44" s="501">
        <v>0</v>
      </c>
      <c r="S44" s="502">
        <v>0</v>
      </c>
      <c r="T44" s="195">
        <v>0</v>
      </c>
      <c r="U44" s="195">
        <v>0</v>
      </c>
      <c r="V44" s="499">
        <v>-1000</v>
      </c>
      <c r="W44" s="503">
        <v>0</v>
      </c>
      <c r="X44" s="529">
        <v>0</v>
      </c>
      <c r="Y44" s="529">
        <v>0</v>
      </c>
      <c r="Z44" s="530">
        <v>-230</v>
      </c>
      <c r="AA44" s="499">
        <v>-230</v>
      </c>
      <c r="AB44" s="503">
        <v>0</v>
      </c>
      <c r="AC44" s="529">
        <v>0</v>
      </c>
      <c r="AD44" s="529">
        <v>0</v>
      </c>
      <c r="AE44" s="530">
        <v>0</v>
      </c>
      <c r="AF44" s="499">
        <v>0</v>
      </c>
      <c r="AG44" s="499">
        <v>-1630</v>
      </c>
      <c r="AH44" s="499">
        <v>-4500</v>
      </c>
    </row>
    <row r="45" spans="1:34" ht="12" customHeight="1">
      <c r="A45" s="132"/>
      <c r="B45" s="132"/>
      <c r="C45" s="199" t="s">
        <v>812</v>
      </c>
      <c r="J45" s="365"/>
      <c r="K45" s="467"/>
      <c r="L45" s="508"/>
      <c r="M45" s="509"/>
      <c r="N45" s="467"/>
      <c r="O45" s="508"/>
      <c r="P45" s="509"/>
      <c r="Q45" s="467"/>
      <c r="R45" s="508"/>
      <c r="S45" s="509"/>
      <c r="T45" s="467"/>
      <c r="U45" s="467"/>
      <c r="V45" s="499"/>
      <c r="W45" s="508"/>
      <c r="X45" s="510"/>
      <c r="Y45" s="510"/>
      <c r="Z45" s="509"/>
      <c r="AA45" s="511"/>
      <c r="AB45" s="508"/>
      <c r="AC45" s="510"/>
      <c r="AD45" s="510"/>
      <c r="AE45" s="509"/>
      <c r="AF45" s="511"/>
      <c r="AG45" s="511"/>
      <c r="AH45" s="511"/>
    </row>
    <row r="46" spans="1:34" ht="20.25">
      <c r="A46" s="132"/>
      <c r="B46" s="132"/>
      <c r="C46" s="2" t="s">
        <v>620</v>
      </c>
      <c r="I46" s="132"/>
      <c r="J46" s="364"/>
      <c r="K46" s="190"/>
      <c r="L46" s="512"/>
      <c r="M46" s="526"/>
      <c r="N46" s="190"/>
      <c r="O46" s="512"/>
      <c r="P46" s="526"/>
      <c r="Q46" s="190"/>
      <c r="R46" s="512"/>
      <c r="S46" s="526"/>
      <c r="T46" s="190"/>
      <c r="U46" s="190"/>
      <c r="V46" s="364"/>
      <c r="W46" s="512"/>
      <c r="X46" s="527"/>
      <c r="Y46" s="527"/>
      <c r="Z46" s="526"/>
      <c r="AA46" s="190"/>
      <c r="AB46" s="512"/>
      <c r="AC46" s="527"/>
      <c r="AD46" s="527"/>
      <c r="AE46" s="526"/>
      <c r="AF46" s="190"/>
      <c r="AG46" s="190"/>
      <c r="AH46" s="190"/>
    </row>
    <row r="47" spans="1:34" ht="17.25" customHeight="1">
      <c r="A47" s="132"/>
      <c r="B47" s="132"/>
      <c r="C47" s="199" t="s">
        <v>679</v>
      </c>
      <c r="J47" s="365">
        <v>15000</v>
      </c>
      <c r="K47" s="365">
        <v>15000</v>
      </c>
      <c r="L47" s="513">
        <v>15000</v>
      </c>
      <c r="M47" s="514">
        <v>0</v>
      </c>
      <c r="N47" s="365">
        <v>0</v>
      </c>
      <c r="O47" s="513">
        <v>0</v>
      </c>
      <c r="P47" s="514">
        <v>23440.668000000001</v>
      </c>
      <c r="Q47" s="365">
        <v>31200.414000000001</v>
      </c>
      <c r="R47" s="513">
        <v>13924.847</v>
      </c>
      <c r="S47" s="514">
        <v>22201.300999999999</v>
      </c>
      <c r="T47" s="365">
        <v>34974.786</v>
      </c>
      <c r="U47" s="365">
        <v>47174.203999999998</v>
      </c>
      <c r="V47" s="499">
        <v>15000</v>
      </c>
      <c r="W47" s="513">
        <v>55276.615700000002</v>
      </c>
      <c r="X47" s="515">
        <v>94582.394</v>
      </c>
      <c r="Y47" s="515">
        <v>134906.17600000001</v>
      </c>
      <c r="Z47" s="514">
        <v>167736.179</v>
      </c>
      <c r="AA47" s="499">
        <v>55276.615700000002</v>
      </c>
      <c r="AB47" s="513">
        <v>172800.5834</v>
      </c>
      <c r="AC47" s="515">
        <v>218861.497</v>
      </c>
      <c r="AD47" s="515">
        <v>231429.09299999999</v>
      </c>
      <c r="AE47" s="514">
        <v>256594.954</v>
      </c>
      <c r="AF47" s="499">
        <v>172800.5834</v>
      </c>
      <c r="AG47" s="499">
        <v>286782.81199999998</v>
      </c>
      <c r="AH47" s="499">
        <v>434717.83110000001</v>
      </c>
    </row>
    <row r="48" spans="1:34" ht="17.25" customHeight="1">
      <c r="A48" s="132"/>
      <c r="B48" s="132"/>
      <c r="C48" s="521" t="s">
        <v>621</v>
      </c>
      <c r="D48" s="145"/>
      <c r="E48" s="145"/>
      <c r="F48" s="145"/>
      <c r="G48" s="145"/>
      <c r="H48" s="145"/>
      <c r="I48" s="520"/>
      <c r="J48" s="522">
        <v>0</v>
      </c>
      <c r="K48" s="522">
        <v>0</v>
      </c>
      <c r="L48" s="523">
        <v>-15000</v>
      </c>
      <c r="M48" s="524">
        <v>0</v>
      </c>
      <c r="N48" s="522">
        <v>0</v>
      </c>
      <c r="O48" s="523">
        <v>23440.66821</v>
      </c>
      <c r="P48" s="524">
        <v>7759.7456099999999</v>
      </c>
      <c r="Q48" s="522">
        <v>-17275.567200000001</v>
      </c>
      <c r="R48" s="523">
        <v>8276.4537799999998</v>
      </c>
      <c r="S48" s="524">
        <v>12773.484829999999</v>
      </c>
      <c r="T48" s="522">
        <v>12199.41834</v>
      </c>
      <c r="U48" s="522">
        <v>8102.41212</v>
      </c>
      <c r="V48" s="522">
        <v>40276.615689999999</v>
      </c>
      <c r="W48" s="523">
        <v>39305.777929999997</v>
      </c>
      <c r="X48" s="525">
        <v>40323.781609999998</v>
      </c>
      <c r="Y48" s="525">
        <v>32830.002639999999</v>
      </c>
      <c r="Z48" s="524">
        <v>5064.4055099999996</v>
      </c>
      <c r="AA48" s="522">
        <v>117523.96769</v>
      </c>
      <c r="AB48" s="523">
        <v>46060.913589999996</v>
      </c>
      <c r="AC48" s="525">
        <v>12567.595810000001</v>
      </c>
      <c r="AD48" s="525">
        <v>25165.860929999999</v>
      </c>
      <c r="AE48" s="524">
        <v>30187.85828</v>
      </c>
      <c r="AF48" s="522">
        <v>113982.22861999999</v>
      </c>
      <c r="AG48" s="522">
        <v>147935.01913</v>
      </c>
      <c r="AH48" s="522">
        <v>232317.62095000001</v>
      </c>
    </row>
    <row r="49" spans="1:34" ht="17.25" customHeight="1" thickBot="1">
      <c r="A49" s="132"/>
      <c r="B49" s="132"/>
      <c r="C49" s="199" t="s">
        <v>680</v>
      </c>
      <c r="I49" s="155">
        <v>15000</v>
      </c>
      <c r="J49" s="358">
        <v>15000</v>
      </c>
      <c r="K49" s="358">
        <v>15000</v>
      </c>
      <c r="L49" s="516">
        <v>0</v>
      </c>
      <c r="M49" s="517">
        <v>0</v>
      </c>
      <c r="N49" s="358">
        <v>0</v>
      </c>
      <c r="O49" s="516">
        <v>23440.668000000001</v>
      </c>
      <c r="P49" s="517">
        <v>31200.414000000001</v>
      </c>
      <c r="Q49" s="358">
        <v>13924.847</v>
      </c>
      <c r="R49" s="516">
        <v>22201.300999999999</v>
      </c>
      <c r="S49" s="517">
        <v>34974.786</v>
      </c>
      <c r="T49" s="358">
        <v>47174.203999999998</v>
      </c>
      <c r="U49" s="358">
        <v>55276.616000000002</v>
      </c>
      <c r="V49" s="518">
        <v>55276.615700000002</v>
      </c>
      <c r="W49" s="516">
        <v>94582.394</v>
      </c>
      <c r="X49" s="519">
        <v>134906.17600000001</v>
      </c>
      <c r="Y49" s="519">
        <v>167736.179</v>
      </c>
      <c r="Z49" s="517">
        <v>172800.58499999999</v>
      </c>
      <c r="AA49" s="518">
        <v>172800.5834</v>
      </c>
      <c r="AB49" s="516">
        <v>218861.497</v>
      </c>
      <c r="AC49" s="519">
        <v>231429.09299999999</v>
      </c>
      <c r="AD49" s="519">
        <v>256594.954</v>
      </c>
      <c r="AE49" s="517">
        <v>286782.81199999998</v>
      </c>
      <c r="AF49" s="518">
        <v>286782.81199999998</v>
      </c>
      <c r="AG49" s="518">
        <v>434717.83110000001</v>
      </c>
      <c r="AH49" s="518">
        <v>667035.45209999999</v>
      </c>
    </row>
    <row r="50" spans="1:34" ht="17.25" customHeight="1" thickTop="1">
      <c r="A50" s="132"/>
      <c r="B50" s="190"/>
      <c r="C50" s="447" t="s">
        <v>681</v>
      </c>
      <c r="D50" s="281"/>
      <c r="E50" s="281"/>
      <c r="F50" s="281"/>
      <c r="G50" s="281"/>
      <c r="H50" s="281"/>
      <c r="I50" s="235">
        <v>0</v>
      </c>
      <c r="J50" s="22">
        <v>0</v>
      </c>
      <c r="K50" s="22">
        <v>0</v>
      </c>
      <c r="L50" s="22">
        <v>0</v>
      </c>
      <c r="M50" s="22">
        <v>0</v>
      </c>
      <c r="N50" s="22">
        <v>0</v>
      </c>
      <c r="O50" s="22">
        <v>0</v>
      </c>
      <c r="P50" s="22">
        <v>0</v>
      </c>
      <c r="Q50" s="22">
        <v>0</v>
      </c>
      <c r="R50" s="22">
        <v>0</v>
      </c>
      <c r="S50" s="22">
        <v>0</v>
      </c>
      <c r="T50" s="22">
        <v>0</v>
      </c>
      <c r="U50" s="22">
        <v>0</v>
      </c>
      <c r="V50" s="22">
        <v>0</v>
      </c>
      <c r="W50" s="22">
        <v>0</v>
      </c>
      <c r="X50" s="22">
        <v>0</v>
      </c>
      <c r="Y50" s="22">
        <v>0</v>
      </c>
      <c r="Z50" s="22">
        <v>0</v>
      </c>
      <c r="AA50" s="22">
        <v>0</v>
      </c>
      <c r="AB50" s="22">
        <v>0</v>
      </c>
      <c r="AC50" s="22">
        <v>0</v>
      </c>
      <c r="AD50" s="22">
        <v>0</v>
      </c>
      <c r="AE50" s="22">
        <v>0</v>
      </c>
      <c r="AF50" s="22">
        <v>0</v>
      </c>
      <c r="AG50" s="22">
        <v>0</v>
      </c>
      <c r="AH50" s="22">
        <v>0</v>
      </c>
    </row>
    <row r="51" spans="1:34" ht="17.25" customHeight="1">
      <c r="A51" s="132"/>
      <c r="B51" s="190"/>
      <c r="C51" s="528" t="s">
        <v>703</v>
      </c>
      <c r="D51" s="281"/>
      <c r="E51" s="281"/>
      <c r="F51" s="281"/>
      <c r="G51" s="281"/>
      <c r="H51" s="281"/>
      <c r="I51" s="235">
        <v>0</v>
      </c>
    </row>
    <row r="52" spans="1:34">
      <c r="A52" s="132"/>
      <c r="B52" s="132"/>
      <c r="C52" s="49"/>
    </row>
    <row r="53" spans="1:34">
      <c r="A53" s="132"/>
      <c r="B53" s="132"/>
    </row>
  </sheetData>
  <conditionalFormatting sqref="D3">
    <cfRule type="cellIs" dxfId="384" priority="8" operator="notEqual">
      <formula>0</formula>
    </cfRule>
  </conditionalFormatting>
  <conditionalFormatting sqref="J50:AH50">
    <cfRule type="cellIs" dxfId="383" priority="7" stopIfTrue="1" operator="equal">
      <formula>1</formula>
    </cfRule>
  </conditionalFormatting>
  <conditionalFormatting sqref="I51">
    <cfRule type="cellIs" dxfId="382" priority="5" operator="notEqual">
      <formula>0</formula>
    </cfRule>
  </conditionalFormatting>
  <conditionalFormatting sqref="I50">
    <cfRule type="cellIs" dxfId="381" priority="4" operator="notEqual">
      <formula>0</formula>
    </cfRule>
  </conditionalFormatting>
  <hyperlinks>
    <hyperlink ref="E2" location="Index!A1" display="Zum Inhaltsverzeichnis" xr:uid="{00000000-0004-0000-0600-000000000000}"/>
    <hyperlink ref="E3" location="Fehlerkontrolle" display="Zur Fehleranalyse" xr:uid="{00000000-0004-0000-0600-000001000000}"/>
  </hyperlinks>
  <pageMargins left="0.39370078740157483" right="0.39370078740157483" top="0.39370078740157483" bottom="0.59055118110236227" header="0.31496062992125984" footer="0.31496062992125984"/>
  <pageSetup paperSize="9" scale="41" fitToWidth="2" pageOrder="overThenDown" orientation="landscape" r:id="rId1"/>
  <headerFooter>
    <oddFooter>&amp;LEine Vorlage von www.financial-modelling-videos.de&amp;C&amp;A&amp;R&amp;P von &amp;N</oddFooter>
  </headerFooter>
  <colBreaks count="1" manualBreakCount="1">
    <brk id="22" min="4" max="50"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Uebersicht04">
    <tabColor rgb="FFFF0000"/>
  </sheetPr>
  <dimension ref="A1:NE46"/>
  <sheetViews>
    <sheetView showGridLines="0" zoomScaleNormal="100" zoomScaleSheetLayoutView="85" workbookViewId="0">
      <selection activeCell="C9" sqref="C9"/>
    </sheetView>
  </sheetViews>
  <sheetFormatPr baseColWidth="10" defaultColWidth="0" defaultRowHeight="12.75" outlineLevelCol="1"/>
  <cols>
    <col min="1" max="2" width="4.140625" style="199" customWidth="1"/>
    <col min="3" max="3" width="36.7109375" style="199" customWidth="1"/>
    <col min="4" max="4" width="8.42578125" style="199" customWidth="1"/>
    <col min="5" max="5" width="4.7109375" style="199" customWidth="1"/>
    <col min="6" max="8" width="2.28515625" style="199" customWidth="1"/>
    <col min="9" max="9" width="12.7109375" style="199" customWidth="1"/>
    <col min="10" max="21" width="13.7109375" style="199" customWidth="1" outlineLevel="1"/>
    <col min="22" max="22" width="17.28515625" style="199" customWidth="1"/>
    <col min="23" max="26" width="13.7109375" style="199" customWidth="1" outlineLevel="1"/>
    <col min="27" max="27" width="17.28515625" style="199" customWidth="1"/>
    <col min="28" max="31" width="13.7109375" style="199" customWidth="1" outlineLevel="1"/>
    <col min="32" max="34" width="17.28515625" style="199" customWidth="1"/>
    <col min="35" max="35" width="12.5703125" style="199" hidden="1" customWidth="1"/>
    <col min="36" max="73" width="11.42578125" style="199" hidden="1" customWidth="1"/>
    <col min="74" max="369" width="0" style="199" hidden="1" customWidth="1"/>
    <col min="370" max="16384" width="11.42578125" style="199" hidden="1"/>
  </cols>
  <sheetData>
    <row r="1" spans="1:36" ht="20.25">
      <c r="A1" s="42" t="s">
        <v>534</v>
      </c>
      <c r="B1" s="42"/>
      <c r="C1" s="42"/>
      <c r="D1" s="42"/>
      <c r="E1" s="27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row>
    <row r="2" spans="1:36" ht="18" customHeight="1">
      <c r="A2" s="186"/>
      <c r="B2" s="186"/>
      <c r="C2" s="186" t="s">
        <v>844</v>
      </c>
      <c r="D2" s="186"/>
      <c r="E2" s="35" t="s">
        <v>180</v>
      </c>
      <c r="F2" s="185"/>
      <c r="G2" s="185"/>
      <c r="H2" s="281"/>
      <c r="I2" s="281"/>
      <c r="J2" s="281"/>
      <c r="K2" s="281"/>
      <c r="L2" s="281"/>
      <c r="M2" s="281"/>
      <c r="AI2" s="199" t="s">
        <v>376</v>
      </c>
    </row>
    <row r="3" spans="1:36" ht="18" customHeight="1">
      <c r="A3" s="234"/>
      <c r="B3" s="234"/>
      <c r="C3" s="186" t="s">
        <v>745</v>
      </c>
      <c r="D3" s="235">
        <v>0</v>
      </c>
      <c r="E3" s="271" t="s">
        <v>181</v>
      </c>
      <c r="F3" s="185"/>
      <c r="G3" s="236"/>
      <c r="H3" s="236"/>
      <c r="I3" s="188"/>
      <c r="J3" s="495"/>
      <c r="K3" s="495"/>
      <c r="L3" s="281"/>
      <c r="M3" s="281"/>
      <c r="N3" s="281"/>
      <c r="O3" s="281"/>
      <c r="P3" s="281"/>
      <c r="Q3" s="281"/>
      <c r="R3" s="281"/>
      <c r="S3" s="281"/>
      <c r="T3" s="83"/>
      <c r="V3" s="278"/>
      <c r="X3" s="83"/>
      <c r="Z3" s="83"/>
      <c r="AB3" s="83"/>
      <c r="AD3" s="83"/>
      <c r="AF3" s="83"/>
      <c r="AH3" s="83"/>
      <c r="AI3" s="83"/>
      <c r="AJ3" s="83"/>
    </row>
    <row r="4" spans="1:36" ht="18" customHeight="1" thickBot="1">
      <c r="A4" s="158"/>
      <c r="B4" s="158"/>
      <c r="C4" s="39"/>
      <c r="D4" s="156"/>
      <c r="E4" s="39"/>
      <c r="F4" s="39"/>
      <c r="G4" s="39"/>
      <c r="H4" s="39"/>
      <c r="I4" s="39"/>
      <c r="J4" s="39"/>
      <c r="K4" s="39"/>
      <c r="L4" s="39"/>
      <c r="M4" s="39"/>
      <c r="N4" s="39"/>
      <c r="O4" s="39"/>
      <c r="P4" s="39"/>
      <c r="Q4" s="39"/>
      <c r="R4" s="39"/>
      <c r="S4" s="39"/>
      <c r="T4" s="39"/>
      <c r="U4" s="39"/>
      <c r="V4" s="39"/>
      <c r="W4" s="39"/>
      <c r="X4" s="39"/>
      <c r="Y4" s="39"/>
      <c r="Z4" s="39"/>
      <c r="AA4" s="39"/>
      <c r="AB4" s="39"/>
      <c r="AC4" s="39"/>
      <c r="AD4" s="39"/>
      <c r="AE4" s="39"/>
      <c r="AF4" s="39"/>
      <c r="AG4" s="39"/>
      <c r="AH4" s="39"/>
    </row>
    <row r="5" spans="1:36" ht="17.25" customHeight="1">
      <c r="A5" s="132"/>
      <c r="B5" s="132"/>
      <c r="D5" s="126"/>
      <c r="E5" s="41"/>
      <c r="F5" s="41"/>
      <c r="G5" s="41"/>
      <c r="H5" s="41"/>
      <c r="I5" s="41"/>
      <c r="J5" s="551">
        <v>2022</v>
      </c>
      <c r="K5" s="551"/>
      <c r="L5" s="551"/>
      <c r="M5" s="551"/>
      <c r="N5" s="551"/>
      <c r="O5" s="551"/>
      <c r="P5" s="551"/>
      <c r="Q5" s="551"/>
      <c r="R5" s="551"/>
      <c r="S5" s="551"/>
      <c r="T5" s="551"/>
      <c r="U5" s="551"/>
      <c r="V5" s="167">
        <v>2022</v>
      </c>
      <c r="W5" s="551">
        <v>2023</v>
      </c>
      <c r="X5" s="551"/>
      <c r="Y5" s="551"/>
      <c r="Z5" s="551"/>
      <c r="AA5" s="167">
        <v>2023</v>
      </c>
      <c r="AB5" s="552">
        <v>2024</v>
      </c>
      <c r="AC5" s="553"/>
      <c r="AD5" s="553"/>
      <c r="AE5" s="553"/>
      <c r="AF5" s="167">
        <v>2024</v>
      </c>
      <c r="AG5" s="167">
        <v>2025</v>
      </c>
      <c r="AH5" s="167">
        <v>2026</v>
      </c>
    </row>
    <row r="6" spans="1:36" ht="24" thickBot="1">
      <c r="A6" s="158"/>
      <c r="B6" s="158"/>
      <c r="C6" s="39" t="s">
        <v>165</v>
      </c>
      <c r="D6" s="39"/>
      <c r="E6" s="39"/>
      <c r="F6" s="39"/>
      <c r="G6" s="39"/>
      <c r="H6" s="39"/>
      <c r="I6" s="39"/>
      <c r="J6" s="168"/>
      <c r="K6" s="163">
        <v>1</v>
      </c>
      <c r="L6" s="169"/>
      <c r="M6" s="168"/>
      <c r="N6" s="163">
        <v>2</v>
      </c>
      <c r="O6" s="169"/>
      <c r="P6" s="168"/>
      <c r="Q6" s="163">
        <v>3</v>
      </c>
      <c r="R6" s="169"/>
      <c r="S6" s="168"/>
      <c r="T6" s="163">
        <v>4</v>
      </c>
      <c r="U6" s="169"/>
      <c r="V6" s="170" t="s">
        <v>375</v>
      </c>
      <c r="W6" s="162">
        <v>1</v>
      </c>
      <c r="X6" s="162">
        <v>2</v>
      </c>
      <c r="Y6" s="162">
        <v>3</v>
      </c>
      <c r="Z6" s="162">
        <v>4</v>
      </c>
      <c r="AA6" s="170" t="s">
        <v>375</v>
      </c>
      <c r="AB6" s="162">
        <v>1</v>
      </c>
      <c r="AC6" s="162">
        <v>2</v>
      </c>
      <c r="AD6" s="162">
        <v>3</v>
      </c>
      <c r="AE6" s="162">
        <v>4</v>
      </c>
      <c r="AF6" s="171" t="s">
        <v>375</v>
      </c>
      <c r="AG6" s="171" t="s">
        <v>375</v>
      </c>
      <c r="AH6" s="171" t="s">
        <v>375</v>
      </c>
    </row>
    <row r="7" spans="1:36" ht="18" customHeight="1">
      <c r="A7" s="132"/>
      <c r="B7" s="132"/>
      <c r="C7" s="143" t="s">
        <v>809</v>
      </c>
      <c r="D7" s="126"/>
      <c r="E7" s="41"/>
      <c r="F7" s="41"/>
      <c r="G7" s="84"/>
      <c r="H7" s="41"/>
      <c r="I7" s="172">
        <v>44620</v>
      </c>
      <c r="J7" s="172">
        <v>44562</v>
      </c>
      <c r="K7" s="172">
        <v>44593</v>
      </c>
      <c r="L7" s="172">
        <v>44621</v>
      </c>
      <c r="M7" s="172">
        <v>44652</v>
      </c>
      <c r="N7" s="172">
        <v>44682</v>
      </c>
      <c r="O7" s="172">
        <v>44713</v>
      </c>
      <c r="P7" s="172">
        <v>44743</v>
      </c>
      <c r="Q7" s="172">
        <v>44774</v>
      </c>
      <c r="R7" s="172">
        <v>44805</v>
      </c>
      <c r="S7" s="172">
        <v>44835</v>
      </c>
      <c r="T7" s="172">
        <v>44866</v>
      </c>
      <c r="U7" s="172">
        <v>44896</v>
      </c>
      <c r="V7" s="181">
        <v>44621</v>
      </c>
      <c r="W7" s="172">
        <v>44927</v>
      </c>
      <c r="X7" s="172">
        <v>45017</v>
      </c>
      <c r="Y7" s="172">
        <v>45108</v>
      </c>
      <c r="Z7" s="172">
        <v>45200</v>
      </c>
      <c r="AA7" s="181">
        <v>44927</v>
      </c>
      <c r="AB7" s="172">
        <v>45292</v>
      </c>
      <c r="AC7" s="172">
        <v>45383</v>
      </c>
      <c r="AD7" s="172">
        <v>45474</v>
      </c>
      <c r="AE7" s="172">
        <v>45566</v>
      </c>
      <c r="AF7" s="181">
        <v>45292</v>
      </c>
      <c r="AG7" s="181">
        <v>45658</v>
      </c>
      <c r="AH7" s="181">
        <v>46023</v>
      </c>
    </row>
    <row r="8" spans="1:36" ht="18" customHeight="1">
      <c r="A8" s="132"/>
      <c r="B8" s="132"/>
      <c r="D8" s="126"/>
      <c r="E8" s="41"/>
      <c r="F8" s="41"/>
      <c r="G8" s="84"/>
      <c r="H8" s="41"/>
      <c r="I8" s="549" t="s">
        <v>705</v>
      </c>
      <c r="J8" s="172">
        <v>44592</v>
      </c>
      <c r="K8" s="172">
        <v>44620</v>
      </c>
      <c r="L8" s="172">
        <v>44651</v>
      </c>
      <c r="M8" s="172">
        <v>44681</v>
      </c>
      <c r="N8" s="172">
        <v>44712</v>
      </c>
      <c r="O8" s="172">
        <v>44742</v>
      </c>
      <c r="P8" s="172">
        <v>44773</v>
      </c>
      <c r="Q8" s="172">
        <v>44804</v>
      </c>
      <c r="R8" s="172">
        <v>44834</v>
      </c>
      <c r="S8" s="172">
        <v>44865</v>
      </c>
      <c r="T8" s="172">
        <v>44895</v>
      </c>
      <c r="U8" s="172">
        <v>44926</v>
      </c>
      <c r="V8" s="181">
        <v>44926</v>
      </c>
      <c r="W8" s="172">
        <v>45016</v>
      </c>
      <c r="X8" s="172">
        <v>45107</v>
      </c>
      <c r="Y8" s="172">
        <v>45199</v>
      </c>
      <c r="Z8" s="172">
        <v>45291</v>
      </c>
      <c r="AA8" s="181">
        <v>45291</v>
      </c>
      <c r="AB8" s="172">
        <v>45382</v>
      </c>
      <c r="AC8" s="172">
        <v>45473</v>
      </c>
      <c r="AD8" s="172">
        <v>45565</v>
      </c>
      <c r="AE8" s="172">
        <v>45657</v>
      </c>
      <c r="AF8" s="181">
        <v>45657</v>
      </c>
      <c r="AG8" s="181">
        <v>46022</v>
      </c>
      <c r="AH8" s="181">
        <v>46387</v>
      </c>
    </row>
    <row r="9" spans="1:36" ht="24" customHeight="1">
      <c r="A9" s="132"/>
      <c r="B9" s="132"/>
      <c r="C9" s="173" t="s">
        <v>610</v>
      </c>
      <c r="D9" s="174"/>
      <c r="E9" s="174"/>
      <c r="F9" s="174"/>
      <c r="G9" s="174"/>
      <c r="H9" s="175"/>
      <c r="I9" s="175"/>
      <c r="J9" s="176"/>
      <c r="K9" s="176"/>
      <c r="L9" s="178"/>
      <c r="M9" s="179"/>
      <c r="N9" s="176"/>
      <c r="O9" s="178"/>
      <c r="P9" s="179"/>
      <c r="Q9" s="176"/>
      <c r="R9" s="178"/>
      <c r="S9" s="179"/>
      <c r="T9" s="176"/>
      <c r="U9" s="176"/>
      <c r="V9" s="177"/>
      <c r="W9" s="178"/>
      <c r="X9" s="180"/>
      <c r="Y9" s="180"/>
      <c r="Z9" s="179"/>
      <c r="AA9" s="177"/>
      <c r="AB9" s="178"/>
      <c r="AC9" s="180"/>
      <c r="AD9" s="180"/>
      <c r="AE9" s="179"/>
      <c r="AF9" s="177"/>
      <c r="AG9" s="177"/>
      <c r="AH9" s="177"/>
    </row>
    <row r="10" spans="1:36" ht="18.75" customHeight="1">
      <c r="A10" s="132"/>
      <c r="B10" s="132"/>
      <c r="C10" s="3" t="s">
        <v>611</v>
      </c>
      <c r="I10" s="159">
        <v>80800</v>
      </c>
      <c r="J10" s="461">
        <v>0</v>
      </c>
      <c r="K10" s="461">
        <v>0</v>
      </c>
      <c r="L10" s="537">
        <v>110253.33333333334</v>
      </c>
      <c r="M10" s="538">
        <v>117131.66666666667</v>
      </c>
      <c r="N10" s="461">
        <v>124312.08333333334</v>
      </c>
      <c r="O10" s="537">
        <v>139200.83333333331</v>
      </c>
      <c r="P10" s="538">
        <v>139506.25</v>
      </c>
      <c r="Q10" s="461">
        <v>146645</v>
      </c>
      <c r="R10" s="537">
        <v>146758.75</v>
      </c>
      <c r="S10" s="538">
        <v>143872.5</v>
      </c>
      <c r="T10" s="461">
        <v>140986.25</v>
      </c>
      <c r="U10" s="461">
        <v>138100</v>
      </c>
      <c r="V10" s="461">
        <v>138100</v>
      </c>
      <c r="W10" s="537">
        <v>130816.25</v>
      </c>
      <c r="X10" s="539">
        <v>126420.00000000001</v>
      </c>
      <c r="Y10" s="539">
        <v>117523.75</v>
      </c>
      <c r="Z10" s="538">
        <v>125596.38888888888</v>
      </c>
      <c r="AA10" s="461">
        <v>125596.38888888888</v>
      </c>
      <c r="AB10" s="537">
        <v>115753.47222222219</v>
      </c>
      <c r="AC10" s="539">
        <v>105910.5555555555</v>
      </c>
      <c r="AD10" s="539">
        <v>99013.472222222161</v>
      </c>
      <c r="AE10" s="538">
        <v>89008.055555555504</v>
      </c>
      <c r="AF10" s="461">
        <v>89008.055555555504</v>
      </c>
      <c r="AG10" s="461">
        <v>52403.055555555489</v>
      </c>
      <c r="AH10" s="461">
        <v>26175.833333333263</v>
      </c>
    </row>
    <row r="11" spans="1:36" ht="18.75" customHeight="1">
      <c r="A11" s="132"/>
      <c r="B11" s="132"/>
      <c r="C11" s="94" t="s">
        <v>415</v>
      </c>
      <c r="I11" s="155">
        <v>32450</v>
      </c>
      <c r="J11" s="195">
        <v>0</v>
      </c>
      <c r="K11" s="195">
        <v>0</v>
      </c>
      <c r="L11" s="501">
        <v>61470</v>
      </c>
      <c r="M11" s="502">
        <v>60490</v>
      </c>
      <c r="N11" s="195">
        <v>68812.083333333328</v>
      </c>
      <c r="O11" s="501">
        <v>67634.166666666657</v>
      </c>
      <c r="P11" s="502">
        <v>66456.249999999985</v>
      </c>
      <c r="Q11" s="195">
        <v>75111.666666666657</v>
      </c>
      <c r="R11" s="501">
        <v>73767.083333333328</v>
      </c>
      <c r="S11" s="502">
        <v>72422.5</v>
      </c>
      <c r="T11" s="195">
        <v>71077.916666666672</v>
      </c>
      <c r="U11" s="195">
        <v>69733.333333333343</v>
      </c>
      <c r="V11" s="499">
        <v>69733.333333333343</v>
      </c>
      <c r="W11" s="503">
        <v>65699.583333333358</v>
      </c>
      <c r="X11" s="504">
        <v>61665.83333333335</v>
      </c>
      <c r="Y11" s="504">
        <v>57632.083333333343</v>
      </c>
      <c r="Z11" s="502">
        <v>53598.333333333336</v>
      </c>
      <c r="AA11" s="499">
        <v>53598.333333333336</v>
      </c>
      <c r="AB11" s="501">
        <v>49564.583333333328</v>
      </c>
      <c r="AC11" s="504">
        <v>45530.833333333321</v>
      </c>
      <c r="AD11" s="504">
        <v>41497.083333333314</v>
      </c>
      <c r="AE11" s="502">
        <v>37463.333333333307</v>
      </c>
      <c r="AF11" s="499">
        <v>37463.333333333307</v>
      </c>
      <c r="AG11" s="499">
        <v>21328.33333333331</v>
      </c>
      <c r="AH11" s="499">
        <v>6776.6666666666515</v>
      </c>
    </row>
    <row r="12" spans="1:36" ht="18.75" customHeight="1">
      <c r="A12" s="132"/>
      <c r="B12" s="132"/>
      <c r="C12" s="94" t="s">
        <v>682</v>
      </c>
      <c r="I12" s="155">
        <v>48350</v>
      </c>
      <c r="J12" s="195">
        <v>0</v>
      </c>
      <c r="K12" s="195">
        <v>0</v>
      </c>
      <c r="L12" s="501">
        <v>48783.333333333336</v>
      </c>
      <c r="M12" s="502">
        <v>56641.666666666672</v>
      </c>
      <c r="N12" s="195">
        <v>55500.000000000007</v>
      </c>
      <c r="O12" s="501">
        <v>71566.666666666672</v>
      </c>
      <c r="P12" s="502">
        <v>73050</v>
      </c>
      <c r="Q12" s="195">
        <v>71533.333333333328</v>
      </c>
      <c r="R12" s="501">
        <v>72991.666666666657</v>
      </c>
      <c r="S12" s="502">
        <v>71449.999999999985</v>
      </c>
      <c r="T12" s="195">
        <v>69908.333333333314</v>
      </c>
      <c r="U12" s="195">
        <v>68366.666666666642</v>
      </c>
      <c r="V12" s="499">
        <v>68366.666666666642</v>
      </c>
      <c r="W12" s="503">
        <v>65116.66666666665</v>
      </c>
      <c r="X12" s="504">
        <v>64754.166666666664</v>
      </c>
      <c r="Y12" s="504">
        <v>59891.666666666657</v>
      </c>
      <c r="Z12" s="502">
        <v>71998.055555555533</v>
      </c>
      <c r="AA12" s="499">
        <v>71998.055555555533</v>
      </c>
      <c r="AB12" s="501">
        <v>66188.888888888861</v>
      </c>
      <c r="AC12" s="504">
        <v>60379.72222222219</v>
      </c>
      <c r="AD12" s="504">
        <v>57516.388888888854</v>
      </c>
      <c r="AE12" s="502">
        <v>51544.72222222219</v>
      </c>
      <c r="AF12" s="499">
        <v>51544.72222222219</v>
      </c>
      <c r="AG12" s="499">
        <v>31074.722222222175</v>
      </c>
      <c r="AH12" s="499">
        <v>19399.166666666613</v>
      </c>
    </row>
    <row r="13" spans="1:36" ht="18.75" customHeight="1">
      <c r="A13" s="132"/>
      <c r="B13" s="132"/>
      <c r="C13" s="41" t="s">
        <v>812</v>
      </c>
      <c r="I13" s="151"/>
      <c r="J13" s="365"/>
      <c r="K13" s="467"/>
      <c r="L13" s="508"/>
      <c r="M13" s="509"/>
      <c r="N13" s="467"/>
      <c r="O13" s="508"/>
      <c r="P13" s="509"/>
      <c r="Q13" s="467"/>
      <c r="R13" s="508"/>
      <c r="S13" s="509"/>
      <c r="T13" s="467"/>
      <c r="U13" s="467"/>
      <c r="V13" s="511"/>
      <c r="W13" s="508"/>
      <c r="X13" s="510"/>
      <c r="Y13" s="510"/>
      <c r="Z13" s="509"/>
      <c r="AA13" s="511"/>
      <c r="AB13" s="508"/>
      <c r="AC13" s="510"/>
      <c r="AD13" s="510"/>
      <c r="AE13" s="509"/>
      <c r="AF13" s="511"/>
      <c r="AG13" s="511"/>
      <c r="AH13" s="511"/>
    </row>
    <row r="14" spans="1:36" ht="18.75" customHeight="1">
      <c r="A14" s="132"/>
      <c r="B14" s="132"/>
      <c r="C14" s="3" t="s">
        <v>612</v>
      </c>
      <c r="I14" s="159">
        <v>34000</v>
      </c>
      <c r="J14" s="461">
        <v>0</v>
      </c>
      <c r="K14" s="461">
        <v>0</v>
      </c>
      <c r="L14" s="537">
        <v>22176.024229999999</v>
      </c>
      <c r="M14" s="538">
        <v>33910.338584000005</v>
      </c>
      <c r="N14" s="461">
        <v>22421.015715080001</v>
      </c>
      <c r="O14" s="537">
        <v>38920.591370781607</v>
      </c>
      <c r="P14" s="538">
        <v>43259.824989597233</v>
      </c>
      <c r="Q14" s="461">
        <v>50084.832100789179</v>
      </c>
      <c r="R14" s="537">
        <v>79719.232724204951</v>
      </c>
      <c r="S14" s="538">
        <v>75191.305970089059</v>
      </c>
      <c r="T14" s="461">
        <v>94794.852138890827</v>
      </c>
      <c r="U14" s="461">
        <v>108500.51132106865</v>
      </c>
      <c r="V14" s="461">
        <v>108500.51132106865</v>
      </c>
      <c r="W14" s="537">
        <v>161838.59819835238</v>
      </c>
      <c r="X14" s="539">
        <v>205689.15076763689</v>
      </c>
      <c r="Y14" s="539">
        <v>242123.40838672617</v>
      </c>
      <c r="Z14" s="538">
        <v>249193.41540285118</v>
      </c>
      <c r="AA14" s="461">
        <v>249193.41540285118</v>
      </c>
      <c r="AB14" s="537">
        <v>297541.20153169666</v>
      </c>
      <c r="AC14" s="539">
        <v>312011.54285276128</v>
      </c>
      <c r="AD14" s="539">
        <v>339376.0423556756</v>
      </c>
      <c r="AE14" s="538">
        <v>371593.73328279535</v>
      </c>
      <c r="AF14" s="461">
        <v>371593.73328279535</v>
      </c>
      <c r="AG14" s="461">
        <v>528784.19900252938</v>
      </c>
      <c r="AH14" s="461">
        <v>772093.00216958881</v>
      </c>
    </row>
    <row r="15" spans="1:36" ht="18.75" customHeight="1">
      <c r="A15" s="132"/>
      <c r="B15" s="132"/>
      <c r="C15" s="41" t="s">
        <v>795</v>
      </c>
      <c r="I15" s="155">
        <v>11500</v>
      </c>
      <c r="J15" s="195">
        <v>0</v>
      </c>
      <c r="K15" s="195">
        <v>0</v>
      </c>
      <c r="L15" s="501">
        <v>9500</v>
      </c>
      <c r="M15" s="502">
        <v>6937.5</v>
      </c>
      <c r="N15" s="195">
        <v>3427.5</v>
      </c>
      <c r="O15" s="501">
        <v>2677.5</v>
      </c>
      <c r="P15" s="502">
        <v>2280</v>
      </c>
      <c r="Q15" s="195">
        <v>8917.5</v>
      </c>
      <c r="R15" s="501">
        <v>12900</v>
      </c>
      <c r="S15" s="502">
        <v>7650</v>
      </c>
      <c r="T15" s="195">
        <v>10650</v>
      </c>
      <c r="U15" s="195">
        <v>11400</v>
      </c>
      <c r="V15" s="499">
        <v>11400</v>
      </c>
      <c r="W15" s="503">
        <v>14254.5</v>
      </c>
      <c r="X15" s="504">
        <v>14970.909036000001</v>
      </c>
      <c r="Y15" s="504">
        <v>15731.168036275489</v>
      </c>
      <c r="Z15" s="502">
        <v>16130.570608942673</v>
      </c>
      <c r="AA15" s="499">
        <v>16130.570608942673</v>
      </c>
      <c r="AB15" s="501">
        <v>16542.075478964245</v>
      </c>
      <c r="AC15" s="504">
        <v>16966.04935805234</v>
      </c>
      <c r="AD15" s="504">
        <v>17402.870069650686</v>
      </c>
      <c r="AE15" s="502">
        <v>17852.926885631172</v>
      </c>
      <c r="AF15" s="499">
        <v>17852.926885631172</v>
      </c>
      <c r="AG15" s="499">
        <v>19793.721049008676</v>
      </c>
      <c r="AH15" s="499">
        <v>21980.656490636484</v>
      </c>
    </row>
    <row r="16" spans="1:36" ht="18.75" customHeight="1">
      <c r="A16" s="132"/>
      <c r="B16" s="132"/>
      <c r="C16" s="41" t="s">
        <v>613</v>
      </c>
      <c r="I16" s="155">
        <v>7500</v>
      </c>
      <c r="J16" s="195">
        <v>0</v>
      </c>
      <c r="K16" s="195">
        <v>0</v>
      </c>
      <c r="L16" s="501">
        <v>12730</v>
      </c>
      <c r="M16" s="502">
        <v>25120</v>
      </c>
      <c r="N16" s="195">
        <v>17515</v>
      </c>
      <c r="O16" s="501">
        <v>11925</v>
      </c>
      <c r="P16" s="502">
        <v>9115</v>
      </c>
      <c r="Q16" s="195">
        <v>25300</v>
      </c>
      <c r="R16" s="501">
        <v>40345</v>
      </c>
      <c r="S16" s="502">
        <v>29000</v>
      </c>
      <c r="T16" s="195">
        <v>33500</v>
      </c>
      <c r="U16" s="195">
        <v>37500</v>
      </c>
      <c r="V16" s="499">
        <v>37500</v>
      </c>
      <c r="W16" s="503">
        <v>47262</v>
      </c>
      <c r="X16" s="504">
        <v>49740.665296000006</v>
      </c>
      <c r="Y16" s="504">
        <v>52264.923937437561</v>
      </c>
      <c r="Z16" s="502">
        <v>53678.927966383577</v>
      </c>
      <c r="AA16" s="499">
        <v>53678.927966383577</v>
      </c>
      <c r="AB16" s="501">
        <v>55047.894662692968</v>
      </c>
      <c r="AC16" s="504">
        <v>56458.342418867294</v>
      </c>
      <c r="AD16" s="504">
        <v>57911.528152501443</v>
      </c>
      <c r="AE16" s="502">
        <v>59408.746867050359</v>
      </c>
      <c r="AF16" s="499">
        <v>59408.746867050359</v>
      </c>
      <c r="AG16" s="499">
        <v>65865.250222444884</v>
      </c>
      <c r="AH16" s="499">
        <v>73140.599810434505</v>
      </c>
    </row>
    <row r="17" spans="1:34" ht="18.75" customHeight="1">
      <c r="A17" s="132"/>
      <c r="B17" s="132"/>
      <c r="C17" s="41" t="s">
        <v>614</v>
      </c>
      <c r="I17" s="100">
        <v>0</v>
      </c>
      <c r="J17" s="195">
        <v>0</v>
      </c>
      <c r="K17" s="195">
        <v>0</v>
      </c>
      <c r="L17" s="501">
        <v>-53.975770000000011</v>
      </c>
      <c r="M17" s="502">
        <v>1852.8385840000019</v>
      </c>
      <c r="N17" s="195">
        <v>1478.5157150800023</v>
      </c>
      <c r="O17" s="501">
        <v>877.42337078160199</v>
      </c>
      <c r="P17" s="502">
        <v>664.41098959723377</v>
      </c>
      <c r="Q17" s="195">
        <v>1942.4851007891775</v>
      </c>
      <c r="R17" s="501">
        <v>4272.9317242049592</v>
      </c>
      <c r="S17" s="502">
        <v>3566.5199700890571</v>
      </c>
      <c r="T17" s="195">
        <v>3470.6481388908387</v>
      </c>
      <c r="U17" s="195">
        <v>4323.8953210686541</v>
      </c>
      <c r="V17" s="499">
        <v>4323.8953210686541</v>
      </c>
      <c r="W17" s="503">
        <v>5739.704198352385</v>
      </c>
      <c r="X17" s="504">
        <v>6071.4004356368969</v>
      </c>
      <c r="Y17" s="504">
        <v>6391.1384130131246</v>
      </c>
      <c r="Z17" s="502">
        <v>6583.3328275249278</v>
      </c>
      <c r="AA17" s="499">
        <v>6583.3328275249278</v>
      </c>
      <c r="AB17" s="501">
        <v>7089.7343900394153</v>
      </c>
      <c r="AC17" s="504">
        <v>7158.05807584166</v>
      </c>
      <c r="AD17" s="504">
        <v>7466.6901335234561</v>
      </c>
      <c r="AE17" s="502">
        <v>7549.2475301138275</v>
      </c>
      <c r="AF17" s="499">
        <v>7549.2475301138275</v>
      </c>
      <c r="AG17" s="499">
        <v>8407.3967310758162</v>
      </c>
      <c r="AH17" s="499">
        <v>9936.2968685177657</v>
      </c>
    </row>
    <row r="18" spans="1:34" ht="18.75" customHeight="1">
      <c r="A18" s="132"/>
      <c r="B18" s="132"/>
      <c r="C18" s="41" t="s">
        <v>414</v>
      </c>
      <c r="I18" s="155">
        <v>15000</v>
      </c>
      <c r="J18" s="195">
        <v>0</v>
      </c>
      <c r="K18" s="195">
        <v>0</v>
      </c>
      <c r="L18" s="501">
        <v>0</v>
      </c>
      <c r="M18" s="502">
        <v>0</v>
      </c>
      <c r="N18" s="195">
        <v>0</v>
      </c>
      <c r="O18" s="501">
        <v>23440.668000000001</v>
      </c>
      <c r="P18" s="502">
        <v>31200.414000000001</v>
      </c>
      <c r="Q18" s="195">
        <v>13924.847</v>
      </c>
      <c r="R18" s="501">
        <v>22201.300999999999</v>
      </c>
      <c r="S18" s="502">
        <v>34974.786</v>
      </c>
      <c r="T18" s="195">
        <v>47174.203999999998</v>
      </c>
      <c r="U18" s="195">
        <v>55276.616000000002</v>
      </c>
      <c r="V18" s="499">
        <v>55276.616000000002</v>
      </c>
      <c r="W18" s="503">
        <v>94582.394</v>
      </c>
      <c r="X18" s="504">
        <v>134906.17600000001</v>
      </c>
      <c r="Y18" s="504">
        <v>167736.17800000001</v>
      </c>
      <c r="Z18" s="502">
        <v>172800.584</v>
      </c>
      <c r="AA18" s="499">
        <v>172800.584</v>
      </c>
      <c r="AB18" s="501">
        <v>218861.497</v>
      </c>
      <c r="AC18" s="504">
        <v>231429.09299999999</v>
      </c>
      <c r="AD18" s="504">
        <v>256594.954</v>
      </c>
      <c r="AE18" s="502">
        <v>286782.81199999998</v>
      </c>
      <c r="AF18" s="499">
        <v>286782.81199999998</v>
      </c>
      <c r="AG18" s="499">
        <v>434717.83100000001</v>
      </c>
      <c r="AH18" s="499">
        <v>667035.44900000002</v>
      </c>
    </row>
    <row r="19" spans="1:34" ht="18.75" customHeight="1">
      <c r="A19" s="132"/>
      <c r="B19" s="132"/>
      <c r="C19" s="41" t="s">
        <v>812</v>
      </c>
      <c r="I19" s="151"/>
      <c r="J19" s="365"/>
      <c r="K19" s="467"/>
      <c r="L19" s="508"/>
      <c r="M19" s="509"/>
      <c r="N19" s="467"/>
      <c r="O19" s="508"/>
      <c r="P19" s="509"/>
      <c r="Q19" s="467"/>
      <c r="R19" s="508"/>
      <c r="S19" s="509"/>
      <c r="T19" s="467"/>
      <c r="U19" s="467"/>
      <c r="V19" s="511"/>
      <c r="W19" s="508"/>
      <c r="X19" s="510"/>
      <c r="Y19" s="510"/>
      <c r="Z19" s="509"/>
      <c r="AA19" s="511"/>
      <c r="AB19" s="508"/>
      <c r="AC19" s="510"/>
      <c r="AD19" s="510"/>
      <c r="AE19" s="509"/>
      <c r="AF19" s="511"/>
      <c r="AG19" s="511"/>
      <c r="AH19" s="511"/>
    </row>
    <row r="20" spans="1:34" ht="18.75" customHeight="1" thickBot="1">
      <c r="A20" s="132"/>
      <c r="B20" s="132"/>
      <c r="C20" s="3" t="s">
        <v>615</v>
      </c>
      <c r="I20" s="394">
        <v>114800</v>
      </c>
      <c r="J20" s="394">
        <v>0</v>
      </c>
      <c r="K20" s="394">
        <v>0</v>
      </c>
      <c r="L20" s="534">
        <v>132429.35756333335</v>
      </c>
      <c r="M20" s="535">
        <v>151042.00525066667</v>
      </c>
      <c r="N20" s="394">
        <v>146733.09904841334</v>
      </c>
      <c r="O20" s="534">
        <v>178121.42470411491</v>
      </c>
      <c r="P20" s="535">
        <v>182766.07498959723</v>
      </c>
      <c r="Q20" s="394">
        <v>196729.83210078918</v>
      </c>
      <c r="R20" s="534">
        <v>226477.98272420495</v>
      </c>
      <c r="S20" s="535">
        <v>219063.80597008904</v>
      </c>
      <c r="T20" s="394">
        <v>235781.10213889083</v>
      </c>
      <c r="U20" s="394">
        <v>246600.51132106865</v>
      </c>
      <c r="V20" s="394">
        <v>246600.51132106865</v>
      </c>
      <c r="W20" s="534">
        <v>292654.84819835238</v>
      </c>
      <c r="X20" s="536">
        <v>332109.15076763689</v>
      </c>
      <c r="Y20" s="536">
        <v>359647.15838672617</v>
      </c>
      <c r="Z20" s="535">
        <v>374789.80429174006</v>
      </c>
      <c r="AA20" s="394">
        <v>374789.80429174006</v>
      </c>
      <c r="AB20" s="534">
        <v>413294.67375391885</v>
      </c>
      <c r="AC20" s="536">
        <v>417922.09840831679</v>
      </c>
      <c r="AD20" s="536">
        <v>438389.51457789773</v>
      </c>
      <c r="AE20" s="535">
        <v>460601.78883835085</v>
      </c>
      <c r="AF20" s="394">
        <v>460601.78883835085</v>
      </c>
      <c r="AG20" s="394">
        <v>581187.25455808488</v>
      </c>
      <c r="AH20" s="394">
        <v>798268.83550292207</v>
      </c>
    </row>
    <row r="21" spans="1:34" ht="18.75" customHeight="1" thickTop="1">
      <c r="A21" s="132"/>
      <c r="B21" s="132"/>
      <c r="C21" s="41" t="s">
        <v>812</v>
      </c>
      <c r="I21" s="151"/>
      <c r="J21" s="365"/>
      <c r="K21" s="365"/>
      <c r="L21" s="513"/>
      <c r="M21" s="514"/>
      <c r="N21" s="365"/>
      <c r="O21" s="513"/>
      <c r="P21" s="514"/>
      <c r="Q21" s="365"/>
      <c r="R21" s="513"/>
      <c r="S21" s="514"/>
      <c r="T21" s="365"/>
      <c r="U21" s="365"/>
      <c r="V21" s="499"/>
      <c r="W21" s="513"/>
      <c r="X21" s="515"/>
      <c r="Y21" s="515"/>
      <c r="Z21" s="514"/>
      <c r="AA21" s="499"/>
      <c r="AB21" s="513"/>
      <c r="AC21" s="515"/>
      <c r="AD21" s="515"/>
      <c r="AE21" s="514"/>
      <c r="AF21" s="499"/>
      <c r="AG21" s="499"/>
      <c r="AH21" s="499"/>
    </row>
    <row r="22" spans="1:34" ht="24" customHeight="1">
      <c r="A22" s="132"/>
      <c r="B22" s="132"/>
      <c r="C22" s="173" t="s">
        <v>616</v>
      </c>
      <c r="D22" s="174"/>
      <c r="E22" s="174"/>
      <c r="F22" s="174"/>
      <c r="G22" s="174"/>
      <c r="H22" s="175"/>
      <c r="I22" s="550" t="s">
        <v>705</v>
      </c>
      <c r="J22" s="540"/>
      <c r="K22" s="540"/>
      <c r="L22" s="541"/>
      <c r="M22" s="542"/>
      <c r="N22" s="540"/>
      <c r="O22" s="541"/>
      <c r="P22" s="542"/>
      <c r="Q22" s="540"/>
      <c r="R22" s="541"/>
      <c r="S22" s="542"/>
      <c r="T22" s="540"/>
      <c r="U22" s="540"/>
      <c r="V22" s="543"/>
      <c r="W22" s="541"/>
      <c r="X22" s="544"/>
      <c r="Y22" s="544"/>
      <c r="Z22" s="542"/>
      <c r="AA22" s="543"/>
      <c r="AB22" s="541"/>
      <c r="AC22" s="544"/>
      <c r="AD22" s="544"/>
      <c r="AE22" s="542"/>
      <c r="AF22" s="543"/>
      <c r="AG22" s="543"/>
      <c r="AH22" s="543"/>
    </row>
    <row r="23" spans="1:34" ht="18.75" customHeight="1">
      <c r="A23" s="132"/>
      <c r="B23" s="132"/>
      <c r="C23" s="3" t="s">
        <v>283</v>
      </c>
      <c r="I23" s="159">
        <v>70000</v>
      </c>
      <c r="J23" s="461">
        <v>0</v>
      </c>
      <c r="K23" s="461">
        <v>0</v>
      </c>
      <c r="L23" s="537">
        <v>58633.633333333331</v>
      </c>
      <c r="M23" s="538">
        <v>60397.408698519794</v>
      </c>
      <c r="N23" s="461">
        <v>44661.097278692563</v>
      </c>
      <c r="O23" s="537">
        <v>26997.126447837334</v>
      </c>
      <c r="P23" s="538">
        <v>30054.574593689351</v>
      </c>
      <c r="Q23" s="461">
        <v>34299.689867763402</v>
      </c>
      <c r="R23" s="537">
        <v>55681.465727968054</v>
      </c>
      <c r="S23" s="538">
        <v>57218.455551432984</v>
      </c>
      <c r="T23" s="461">
        <v>69064.88624489971</v>
      </c>
      <c r="U23" s="461">
        <v>78802.971288864792</v>
      </c>
      <c r="V23" s="461">
        <v>78802.971288864792</v>
      </c>
      <c r="W23" s="537">
        <v>121462.41030823966</v>
      </c>
      <c r="X23" s="539">
        <v>166151.82327552536</v>
      </c>
      <c r="Y23" s="539">
        <v>194611.54981960956</v>
      </c>
      <c r="Z23" s="538">
        <v>221315.94819022261</v>
      </c>
      <c r="AA23" s="461">
        <v>221315.94819022261</v>
      </c>
      <c r="AB23" s="537">
        <v>262245.24556409928</v>
      </c>
      <c r="AC23" s="539">
        <v>276825.98568018875</v>
      </c>
      <c r="AD23" s="539">
        <v>299791.67118674365</v>
      </c>
      <c r="AE23" s="538">
        <v>336045.07977933239</v>
      </c>
      <c r="AF23" s="461">
        <v>336045.07977933239</v>
      </c>
      <c r="AG23" s="461">
        <v>465864.39758034493</v>
      </c>
      <c r="AH23" s="461">
        <v>684830.48289784603</v>
      </c>
    </row>
    <row r="24" spans="1:34" ht="18.75" customHeight="1">
      <c r="A24" s="132"/>
      <c r="B24" s="132"/>
      <c r="C24" s="41" t="s">
        <v>283</v>
      </c>
      <c r="I24" s="155">
        <v>75000</v>
      </c>
      <c r="J24" s="195">
        <v>0</v>
      </c>
      <c r="K24" s="195">
        <v>0</v>
      </c>
      <c r="L24" s="501">
        <v>85000</v>
      </c>
      <c r="M24" s="502">
        <v>85000</v>
      </c>
      <c r="N24" s="195">
        <v>85000</v>
      </c>
      <c r="O24" s="501">
        <v>85000</v>
      </c>
      <c r="P24" s="502">
        <v>108500</v>
      </c>
      <c r="Q24" s="195">
        <v>108500</v>
      </c>
      <c r="R24" s="501">
        <v>108500</v>
      </c>
      <c r="S24" s="502">
        <v>108500</v>
      </c>
      <c r="T24" s="195">
        <v>108500</v>
      </c>
      <c r="U24" s="195">
        <v>108500</v>
      </c>
      <c r="V24" s="499">
        <v>108500</v>
      </c>
      <c r="W24" s="503">
        <v>108500</v>
      </c>
      <c r="X24" s="504">
        <v>108500</v>
      </c>
      <c r="Y24" s="504">
        <v>108500</v>
      </c>
      <c r="Z24" s="502">
        <v>108500</v>
      </c>
      <c r="AA24" s="499">
        <v>108500</v>
      </c>
      <c r="AB24" s="501">
        <v>108500</v>
      </c>
      <c r="AC24" s="504">
        <v>108500</v>
      </c>
      <c r="AD24" s="504">
        <v>108500</v>
      </c>
      <c r="AE24" s="502">
        <v>108500</v>
      </c>
      <c r="AF24" s="499">
        <v>108500</v>
      </c>
      <c r="AG24" s="499">
        <v>108500</v>
      </c>
      <c r="AH24" s="499">
        <v>108500</v>
      </c>
    </row>
    <row r="25" spans="1:34" ht="18.75" customHeight="1">
      <c r="A25" s="132"/>
      <c r="B25" s="132"/>
      <c r="C25" s="199" t="s">
        <v>688</v>
      </c>
      <c r="I25" s="155">
        <v>-5000</v>
      </c>
      <c r="J25" s="195">
        <v>0</v>
      </c>
      <c r="K25" s="195">
        <v>0</v>
      </c>
      <c r="L25" s="501">
        <v>-26366.366666666669</v>
      </c>
      <c r="M25" s="502">
        <v>-24602.59130148021</v>
      </c>
      <c r="N25" s="195">
        <v>-40338.902721307437</v>
      </c>
      <c r="O25" s="501">
        <v>-58002.873552162666</v>
      </c>
      <c r="P25" s="502">
        <v>-78445.425406310649</v>
      </c>
      <c r="Q25" s="195">
        <v>-74200.310132236598</v>
      </c>
      <c r="R25" s="501">
        <v>-52818.534272031946</v>
      </c>
      <c r="S25" s="502">
        <v>-51281.544448567016</v>
      </c>
      <c r="T25" s="195">
        <v>-39435.113755100283</v>
      </c>
      <c r="U25" s="195">
        <v>-29697.028711135208</v>
      </c>
      <c r="V25" s="499">
        <v>-29697.028711135208</v>
      </c>
      <c r="W25" s="503">
        <v>12962.410308239669</v>
      </c>
      <c r="X25" s="504">
        <v>57651.823275525356</v>
      </c>
      <c r="Y25" s="504">
        <v>86111.549819609543</v>
      </c>
      <c r="Z25" s="502">
        <v>112815.94819022261</v>
      </c>
      <c r="AA25" s="499">
        <v>112815.94819022261</v>
      </c>
      <c r="AB25" s="501">
        <v>153745.24556409928</v>
      </c>
      <c r="AC25" s="504">
        <v>168325.98568018872</v>
      </c>
      <c r="AD25" s="504">
        <v>191291.67118674362</v>
      </c>
      <c r="AE25" s="502">
        <v>227545.07977933239</v>
      </c>
      <c r="AF25" s="499">
        <v>227545.07977933239</v>
      </c>
      <c r="AG25" s="499">
        <v>357364.39758034493</v>
      </c>
      <c r="AH25" s="499">
        <v>576330.48289784603</v>
      </c>
    </row>
    <row r="26" spans="1:34" ht="18.75" customHeight="1">
      <c r="A26" s="132"/>
      <c r="B26" s="132"/>
      <c r="C26" s="41" t="s">
        <v>812</v>
      </c>
      <c r="I26" s="151"/>
      <c r="J26" s="365"/>
      <c r="K26" s="467"/>
      <c r="L26" s="508"/>
      <c r="M26" s="509"/>
      <c r="N26" s="467"/>
      <c r="O26" s="508"/>
      <c r="P26" s="509"/>
      <c r="Q26" s="467"/>
      <c r="R26" s="508"/>
      <c r="S26" s="509"/>
      <c r="T26" s="467"/>
      <c r="U26" s="467"/>
      <c r="V26" s="511"/>
      <c r="W26" s="512"/>
      <c r="X26" s="510"/>
      <c r="Y26" s="510"/>
      <c r="Z26" s="509"/>
      <c r="AA26" s="511"/>
      <c r="AB26" s="508"/>
      <c r="AC26" s="510"/>
      <c r="AD26" s="510"/>
      <c r="AE26" s="509"/>
      <c r="AF26" s="511"/>
      <c r="AG26" s="511"/>
      <c r="AH26" s="511"/>
    </row>
    <row r="27" spans="1:34" ht="18.75" customHeight="1">
      <c r="A27" s="132"/>
      <c r="B27" s="132"/>
      <c r="C27" s="3" t="s">
        <v>363</v>
      </c>
      <c r="I27" s="159">
        <v>44800</v>
      </c>
      <c r="J27" s="461">
        <v>0</v>
      </c>
      <c r="K27" s="461">
        <v>0</v>
      </c>
      <c r="L27" s="537">
        <v>73795.724229999993</v>
      </c>
      <c r="M27" s="538">
        <v>90644.596552146875</v>
      </c>
      <c r="N27" s="461">
        <v>102072.00176972077</v>
      </c>
      <c r="O27" s="537">
        <v>151124.29846855401</v>
      </c>
      <c r="P27" s="538">
        <v>152711.50021642508</v>
      </c>
      <c r="Q27" s="461">
        <v>162430.14184925359</v>
      </c>
      <c r="R27" s="537">
        <v>170796.51638973865</v>
      </c>
      <c r="S27" s="538">
        <v>161845.34964603343</v>
      </c>
      <c r="T27" s="461">
        <v>166716.2154624541</v>
      </c>
      <c r="U27" s="461">
        <v>167797.53972020317</v>
      </c>
      <c r="V27" s="461">
        <v>167797.53972020317</v>
      </c>
      <c r="W27" s="537">
        <v>171192.43750700349</v>
      </c>
      <c r="X27" s="539">
        <v>165957.32671890678</v>
      </c>
      <c r="Y27" s="539">
        <v>165035.60843815358</v>
      </c>
      <c r="Z27" s="538">
        <v>153473.85548445134</v>
      </c>
      <c r="AA27" s="461">
        <v>153473.85548445134</v>
      </c>
      <c r="AB27" s="537">
        <v>151049.42816747661</v>
      </c>
      <c r="AC27" s="539">
        <v>141096.11251980939</v>
      </c>
      <c r="AD27" s="539">
        <v>138597.84311196295</v>
      </c>
      <c r="AE27" s="538">
        <v>124556.70905740091</v>
      </c>
      <c r="AF27" s="461">
        <v>124556.70905740091</v>
      </c>
      <c r="AG27" s="461">
        <v>115322.85710489078</v>
      </c>
      <c r="AH27" s="461">
        <v>113438.35568535999</v>
      </c>
    </row>
    <row r="28" spans="1:34" ht="18.75" customHeight="1">
      <c r="A28" s="132"/>
      <c r="B28" s="132"/>
      <c r="C28" s="94" t="s">
        <v>377</v>
      </c>
      <c r="I28" s="157">
        <v>35000</v>
      </c>
      <c r="J28" s="462">
        <v>0</v>
      </c>
      <c r="K28" s="462">
        <v>0</v>
      </c>
      <c r="L28" s="545">
        <v>65932.750321666666</v>
      </c>
      <c r="M28" s="546">
        <v>74441.349425480206</v>
      </c>
      <c r="N28" s="462">
        <v>93695</v>
      </c>
      <c r="O28" s="545">
        <v>148260</v>
      </c>
      <c r="P28" s="546">
        <v>147825</v>
      </c>
      <c r="Q28" s="462">
        <v>147390</v>
      </c>
      <c r="R28" s="545">
        <v>146955</v>
      </c>
      <c r="S28" s="546">
        <v>146520</v>
      </c>
      <c r="T28" s="462">
        <v>146085</v>
      </c>
      <c r="U28" s="462">
        <v>145650</v>
      </c>
      <c r="V28" s="547">
        <v>145650</v>
      </c>
      <c r="W28" s="545">
        <v>144345</v>
      </c>
      <c r="X28" s="548">
        <v>138040</v>
      </c>
      <c r="Y28" s="548">
        <v>135995.96448469281</v>
      </c>
      <c r="Z28" s="546">
        <v>123943.6148198384</v>
      </c>
      <c r="AA28" s="547">
        <v>123943.6148198384</v>
      </c>
      <c r="AB28" s="545">
        <v>121882.85747125439</v>
      </c>
      <c r="AC28" s="548">
        <v>109813.59785249882</v>
      </c>
      <c r="AD28" s="548">
        <v>107735.74031303223</v>
      </c>
      <c r="AE28" s="546">
        <v>90649.188126246649</v>
      </c>
      <c r="AF28" s="547">
        <v>90649.188126246649</v>
      </c>
      <c r="AG28" s="547">
        <v>77214.060029605651</v>
      </c>
      <c r="AH28" s="547">
        <v>58631.791318058065</v>
      </c>
    </row>
    <row r="29" spans="1:34" ht="18.75" customHeight="1">
      <c r="A29" s="132"/>
      <c r="B29" s="132"/>
      <c r="C29" s="41" t="s">
        <v>638</v>
      </c>
      <c r="I29" s="155">
        <v>35000</v>
      </c>
      <c r="J29" s="195">
        <v>0</v>
      </c>
      <c r="K29" s="195">
        <v>0</v>
      </c>
      <c r="L29" s="501">
        <v>34565</v>
      </c>
      <c r="M29" s="502">
        <v>34130</v>
      </c>
      <c r="N29" s="195">
        <v>33695</v>
      </c>
      <c r="O29" s="501">
        <v>33260</v>
      </c>
      <c r="P29" s="502">
        <v>32825</v>
      </c>
      <c r="Q29" s="195">
        <v>32390</v>
      </c>
      <c r="R29" s="501">
        <v>31955</v>
      </c>
      <c r="S29" s="502">
        <v>31520</v>
      </c>
      <c r="T29" s="195">
        <v>31085</v>
      </c>
      <c r="U29" s="195">
        <v>30650</v>
      </c>
      <c r="V29" s="499">
        <v>30650</v>
      </c>
      <c r="W29" s="503">
        <v>29345</v>
      </c>
      <c r="X29" s="504">
        <v>28040</v>
      </c>
      <c r="Y29" s="504">
        <v>26735</v>
      </c>
      <c r="Z29" s="502">
        <v>25430</v>
      </c>
      <c r="AA29" s="499">
        <v>25430</v>
      </c>
      <c r="AB29" s="501">
        <v>24125</v>
      </c>
      <c r="AC29" s="504">
        <v>22820</v>
      </c>
      <c r="AD29" s="504">
        <v>21515</v>
      </c>
      <c r="AE29" s="502">
        <v>20210</v>
      </c>
      <c r="AF29" s="499">
        <v>20210</v>
      </c>
      <c r="AG29" s="499">
        <v>14990</v>
      </c>
      <c r="AH29" s="499">
        <v>9770</v>
      </c>
    </row>
    <row r="30" spans="1:34" ht="18.75" customHeight="1">
      <c r="A30" s="132"/>
      <c r="B30" s="132"/>
      <c r="C30" s="41" t="s">
        <v>806</v>
      </c>
      <c r="I30" s="195">
        <v>0</v>
      </c>
      <c r="J30" s="195">
        <v>0</v>
      </c>
      <c r="K30" s="195">
        <v>0</v>
      </c>
      <c r="L30" s="501">
        <v>31367.750321666666</v>
      </c>
      <c r="M30" s="502">
        <v>40311.349425480206</v>
      </c>
      <c r="N30" s="195">
        <v>60000</v>
      </c>
      <c r="O30" s="501">
        <v>60000</v>
      </c>
      <c r="P30" s="502">
        <v>60000</v>
      </c>
      <c r="Q30" s="195">
        <v>60000</v>
      </c>
      <c r="R30" s="501">
        <v>60000</v>
      </c>
      <c r="S30" s="502">
        <v>60000</v>
      </c>
      <c r="T30" s="195">
        <v>60000</v>
      </c>
      <c r="U30" s="195">
        <v>60000</v>
      </c>
      <c r="V30" s="499">
        <v>60000</v>
      </c>
      <c r="W30" s="503">
        <v>60000</v>
      </c>
      <c r="X30" s="504">
        <v>60000</v>
      </c>
      <c r="Y30" s="504">
        <v>59260.964484692806</v>
      </c>
      <c r="Z30" s="502">
        <v>58513.614819838403</v>
      </c>
      <c r="AA30" s="499">
        <v>58513.614819838403</v>
      </c>
      <c r="AB30" s="501">
        <v>57757.857471254392</v>
      </c>
      <c r="AC30" s="504">
        <v>56993.59785249881</v>
      </c>
      <c r="AD30" s="504">
        <v>56220.740313032227</v>
      </c>
      <c r="AE30" s="502">
        <v>55439.188126246641</v>
      </c>
      <c r="AF30" s="499">
        <v>55439.188126246641</v>
      </c>
      <c r="AG30" s="499">
        <v>52224.060029605651</v>
      </c>
      <c r="AH30" s="499">
        <v>48861.791318058065</v>
      </c>
    </row>
    <row r="31" spans="1:34" ht="18.75" customHeight="1">
      <c r="A31" s="132"/>
      <c r="B31" s="132"/>
      <c r="C31" s="41" t="s">
        <v>807</v>
      </c>
      <c r="I31" s="195">
        <v>0</v>
      </c>
      <c r="J31" s="195">
        <v>0</v>
      </c>
      <c r="K31" s="195">
        <v>0</v>
      </c>
      <c r="L31" s="501">
        <v>0</v>
      </c>
      <c r="M31" s="502">
        <v>0</v>
      </c>
      <c r="N31" s="195">
        <v>0</v>
      </c>
      <c r="O31" s="501">
        <v>55000</v>
      </c>
      <c r="P31" s="502">
        <v>55000</v>
      </c>
      <c r="Q31" s="195">
        <v>55000</v>
      </c>
      <c r="R31" s="501">
        <v>55000</v>
      </c>
      <c r="S31" s="502">
        <v>55000</v>
      </c>
      <c r="T31" s="195">
        <v>55000</v>
      </c>
      <c r="U31" s="195">
        <v>55000</v>
      </c>
      <c r="V31" s="499">
        <v>55000</v>
      </c>
      <c r="W31" s="503">
        <v>55000</v>
      </c>
      <c r="X31" s="504">
        <v>50000</v>
      </c>
      <c r="Y31" s="504">
        <v>50000</v>
      </c>
      <c r="Z31" s="502">
        <v>40000</v>
      </c>
      <c r="AA31" s="499">
        <v>40000</v>
      </c>
      <c r="AB31" s="501">
        <v>40000</v>
      </c>
      <c r="AC31" s="504">
        <v>30000</v>
      </c>
      <c r="AD31" s="504">
        <v>30000</v>
      </c>
      <c r="AE31" s="502">
        <v>15000</v>
      </c>
      <c r="AF31" s="499">
        <v>15000</v>
      </c>
      <c r="AG31" s="499">
        <v>10000</v>
      </c>
      <c r="AH31" s="499">
        <v>0</v>
      </c>
    </row>
    <row r="32" spans="1:34" ht="18.75" customHeight="1">
      <c r="A32" s="132"/>
      <c r="B32" s="132"/>
      <c r="C32" s="41" t="s">
        <v>812</v>
      </c>
      <c r="I32" s="100"/>
      <c r="J32" s="364"/>
      <c r="K32" s="467"/>
      <c r="L32" s="508"/>
      <c r="M32" s="509"/>
      <c r="N32" s="467"/>
      <c r="O32" s="508"/>
      <c r="P32" s="509"/>
      <c r="Q32" s="467"/>
      <c r="R32" s="508"/>
      <c r="S32" s="509"/>
      <c r="T32" s="467"/>
      <c r="U32" s="467"/>
      <c r="V32" s="511"/>
      <c r="W32" s="512"/>
      <c r="X32" s="510"/>
      <c r="Y32" s="510"/>
      <c r="Z32" s="509"/>
      <c r="AA32" s="511"/>
      <c r="AB32" s="508"/>
      <c r="AC32" s="510"/>
      <c r="AD32" s="510"/>
      <c r="AE32" s="509"/>
      <c r="AF32" s="511"/>
      <c r="AG32" s="511"/>
      <c r="AH32" s="511"/>
    </row>
    <row r="33" spans="1:34" ht="18.75" customHeight="1">
      <c r="A33" s="132"/>
      <c r="B33" s="132"/>
      <c r="C33" s="94" t="s">
        <v>624</v>
      </c>
      <c r="I33" s="157">
        <v>9800</v>
      </c>
      <c r="J33" s="462">
        <v>0</v>
      </c>
      <c r="K33" s="462">
        <v>0</v>
      </c>
      <c r="L33" s="545">
        <v>7862.9739083333334</v>
      </c>
      <c r="M33" s="546">
        <v>16203.247126666669</v>
      </c>
      <c r="N33" s="462">
        <v>8377.0017697207677</v>
      </c>
      <c r="O33" s="545">
        <v>2864.2984685540055</v>
      </c>
      <c r="P33" s="546">
        <v>4886.5002164250845</v>
      </c>
      <c r="Q33" s="462">
        <v>15040.141849253583</v>
      </c>
      <c r="R33" s="545">
        <v>23841.516389738648</v>
      </c>
      <c r="S33" s="546">
        <v>15325.349646033425</v>
      </c>
      <c r="T33" s="462">
        <v>20631.215462454093</v>
      </c>
      <c r="U33" s="462">
        <v>22147.539720203175</v>
      </c>
      <c r="V33" s="547">
        <v>22147.539720203175</v>
      </c>
      <c r="W33" s="545">
        <v>26847.437507003488</v>
      </c>
      <c r="X33" s="548">
        <v>27917.326718906781</v>
      </c>
      <c r="Y33" s="548">
        <v>29039.643953460778</v>
      </c>
      <c r="Z33" s="546">
        <v>29530.240664612928</v>
      </c>
      <c r="AA33" s="547">
        <v>29530.240664612928</v>
      </c>
      <c r="AB33" s="545">
        <v>29166.570696222218</v>
      </c>
      <c r="AC33" s="548">
        <v>31282.514667310581</v>
      </c>
      <c r="AD33" s="548">
        <v>30862.102798930719</v>
      </c>
      <c r="AE33" s="546">
        <v>33907.520931154264</v>
      </c>
      <c r="AF33" s="547">
        <v>33907.520931154264</v>
      </c>
      <c r="AG33" s="547">
        <v>38108.797075285132</v>
      </c>
      <c r="AH33" s="547">
        <v>54806.564367301922</v>
      </c>
    </row>
    <row r="34" spans="1:34" ht="18.75" customHeight="1">
      <c r="A34" s="132"/>
      <c r="B34" s="132"/>
      <c r="C34" s="41" t="s">
        <v>617</v>
      </c>
      <c r="I34" s="195">
        <v>0</v>
      </c>
      <c r="J34" s="195">
        <v>0</v>
      </c>
      <c r="K34" s="195">
        <v>0</v>
      </c>
      <c r="L34" s="501">
        <v>0</v>
      </c>
      <c r="M34" s="502">
        <v>0</v>
      </c>
      <c r="N34" s="195">
        <v>1225.7594020207616</v>
      </c>
      <c r="O34" s="501">
        <v>0</v>
      </c>
      <c r="P34" s="502">
        <v>0</v>
      </c>
      <c r="Q34" s="195">
        <v>0</v>
      </c>
      <c r="R34" s="501">
        <v>0</v>
      </c>
      <c r="S34" s="502">
        <v>0</v>
      </c>
      <c r="T34" s="195">
        <v>0</v>
      </c>
      <c r="U34" s="195">
        <v>0</v>
      </c>
      <c r="V34" s="499">
        <v>0</v>
      </c>
      <c r="W34" s="503">
        <v>0</v>
      </c>
      <c r="X34" s="504">
        <v>0</v>
      </c>
      <c r="Y34" s="504">
        <v>0</v>
      </c>
      <c r="Z34" s="502">
        <v>0</v>
      </c>
      <c r="AA34" s="499">
        <v>0</v>
      </c>
      <c r="AB34" s="501">
        <v>0</v>
      </c>
      <c r="AC34" s="504">
        <v>0</v>
      </c>
      <c r="AD34" s="504">
        <v>0</v>
      </c>
      <c r="AE34" s="502">
        <v>0</v>
      </c>
      <c r="AF34" s="499">
        <v>0</v>
      </c>
      <c r="AG34" s="499">
        <v>0</v>
      </c>
      <c r="AH34" s="499">
        <v>0</v>
      </c>
    </row>
    <row r="35" spans="1:34" ht="18.75" customHeight="1">
      <c r="A35" s="132"/>
      <c r="B35" s="132"/>
      <c r="C35" s="41" t="s">
        <v>175</v>
      </c>
      <c r="I35" s="155">
        <v>9800</v>
      </c>
      <c r="J35" s="195">
        <v>0</v>
      </c>
      <c r="K35" s="195">
        <v>0</v>
      </c>
      <c r="L35" s="501">
        <v>13982.913333333334</v>
      </c>
      <c r="M35" s="502">
        <v>14050.650666666668</v>
      </c>
      <c r="N35" s="195">
        <v>6315.3280800000066</v>
      </c>
      <c r="O35" s="501">
        <v>5079.6150416000055</v>
      </c>
      <c r="P35" s="502">
        <v>4641.8477424320045</v>
      </c>
      <c r="Q35" s="195">
        <v>12804.429097280641</v>
      </c>
      <c r="R35" s="501">
        <v>16551.562079226249</v>
      </c>
      <c r="S35" s="502">
        <v>10494.049720810777</v>
      </c>
      <c r="T35" s="195">
        <v>14377.095115226992</v>
      </c>
      <c r="U35" s="195">
        <v>14710.301417531533</v>
      </c>
      <c r="V35" s="499">
        <v>14710.301417531533</v>
      </c>
      <c r="W35" s="503">
        <v>17172.718276455809</v>
      </c>
      <c r="X35" s="504">
        <v>17964.072730481115</v>
      </c>
      <c r="Y35" s="504">
        <v>18803.864407928406</v>
      </c>
      <c r="Z35" s="502">
        <v>19260.508336505241</v>
      </c>
      <c r="AA35" s="499">
        <v>19260.508336505241</v>
      </c>
      <c r="AB35" s="501">
        <v>17967.447184571902</v>
      </c>
      <c r="AC35" s="504">
        <v>19129.939027849963</v>
      </c>
      <c r="AD35" s="504">
        <v>18852.497048074511</v>
      </c>
      <c r="AE35" s="502">
        <v>20024.397655348235</v>
      </c>
      <c r="AF35" s="499">
        <v>20024.397655348235</v>
      </c>
      <c r="AG35" s="499">
        <v>21968.830526459613</v>
      </c>
      <c r="AH35" s="499">
        <v>21094.262796038085</v>
      </c>
    </row>
    <row r="36" spans="1:34" ht="18.75" customHeight="1">
      <c r="A36" s="132"/>
      <c r="B36" s="132"/>
      <c r="C36" s="41" t="s">
        <v>622</v>
      </c>
      <c r="I36" s="195">
        <v>0</v>
      </c>
      <c r="J36" s="195">
        <v>0</v>
      </c>
      <c r="K36" s="195">
        <v>0</v>
      </c>
      <c r="L36" s="501">
        <v>0</v>
      </c>
      <c r="M36" s="502">
        <v>0</v>
      </c>
      <c r="N36" s="195">
        <v>0</v>
      </c>
      <c r="O36" s="501">
        <v>0</v>
      </c>
      <c r="P36" s="502">
        <v>0</v>
      </c>
      <c r="Q36" s="195">
        <v>0</v>
      </c>
      <c r="R36" s="501">
        <v>0</v>
      </c>
      <c r="S36" s="502">
        <v>0</v>
      </c>
      <c r="T36" s="195">
        <v>0</v>
      </c>
      <c r="U36" s="195">
        <v>0</v>
      </c>
      <c r="V36" s="499">
        <v>0</v>
      </c>
      <c r="W36" s="503">
        <v>-280.79126533329327</v>
      </c>
      <c r="X36" s="504">
        <v>-561.58253066658654</v>
      </c>
      <c r="Y36" s="504">
        <v>-842.3737959998798</v>
      </c>
      <c r="Z36" s="502">
        <v>-1123.1650613331731</v>
      </c>
      <c r="AA36" s="499">
        <v>-1123.1650613331731</v>
      </c>
      <c r="AB36" s="501">
        <v>-1330.7581053571266</v>
      </c>
      <c r="AC36" s="504">
        <v>-415.18608804790711</v>
      </c>
      <c r="AD36" s="504">
        <v>-622.77913207186066</v>
      </c>
      <c r="AE36" s="502">
        <v>-830.37217609581421</v>
      </c>
      <c r="AF36" s="499">
        <v>-830.37217609581421</v>
      </c>
      <c r="AG36" s="499">
        <v>1335.4219147196127</v>
      </c>
      <c r="AH36" s="499">
        <v>15771.179421786248</v>
      </c>
    </row>
    <row r="37" spans="1:34" ht="18.75" customHeight="1">
      <c r="A37" s="132"/>
      <c r="B37" s="132"/>
      <c r="C37" s="41" t="s">
        <v>623</v>
      </c>
      <c r="D37" s="143"/>
      <c r="I37" s="195">
        <v>0</v>
      </c>
      <c r="J37" s="195">
        <v>0</v>
      </c>
      <c r="K37" s="195">
        <v>0</v>
      </c>
      <c r="L37" s="501">
        <v>-6119.9394250000005</v>
      </c>
      <c r="M37" s="502">
        <v>2152.5964599999998</v>
      </c>
      <c r="N37" s="195">
        <v>835.91428769999993</v>
      </c>
      <c r="O37" s="501">
        <v>-2215.316573046</v>
      </c>
      <c r="P37" s="502">
        <v>244.65247399308009</v>
      </c>
      <c r="Q37" s="195">
        <v>2235.712751972942</v>
      </c>
      <c r="R37" s="501">
        <v>7289.9543105123994</v>
      </c>
      <c r="S37" s="502">
        <v>4831.2999252226473</v>
      </c>
      <c r="T37" s="195">
        <v>6254.1203472271</v>
      </c>
      <c r="U37" s="195">
        <v>7437.2383026716416</v>
      </c>
      <c r="V37" s="499">
        <v>7437.2383026716416</v>
      </c>
      <c r="W37" s="503">
        <v>9955.5104958809716</v>
      </c>
      <c r="X37" s="504">
        <v>10514.836519092252</v>
      </c>
      <c r="Y37" s="504">
        <v>11078.153341532252</v>
      </c>
      <c r="Z37" s="502">
        <v>11392.897389440859</v>
      </c>
      <c r="AA37" s="499">
        <v>11392.897389440859</v>
      </c>
      <c r="AB37" s="501">
        <v>12529.881617007441</v>
      </c>
      <c r="AC37" s="504">
        <v>12567.761727508525</v>
      </c>
      <c r="AD37" s="504">
        <v>12632.384882928067</v>
      </c>
      <c r="AE37" s="502">
        <v>14713.495451901843</v>
      </c>
      <c r="AF37" s="499">
        <v>14713.495451901843</v>
      </c>
      <c r="AG37" s="499">
        <v>14804.544634105909</v>
      </c>
      <c r="AH37" s="499">
        <v>17941.122149477589</v>
      </c>
    </row>
    <row r="38" spans="1:34" ht="18.75" customHeight="1">
      <c r="A38" s="132"/>
      <c r="B38" s="132"/>
      <c r="C38" s="41" t="s">
        <v>812</v>
      </c>
      <c r="I38" s="151"/>
      <c r="J38" s="365"/>
      <c r="K38" s="467"/>
      <c r="L38" s="508"/>
      <c r="M38" s="509"/>
      <c r="N38" s="467"/>
      <c r="O38" s="508"/>
      <c r="P38" s="509"/>
      <c r="Q38" s="467"/>
      <c r="R38" s="508"/>
      <c r="S38" s="509"/>
      <c r="T38" s="467"/>
      <c r="U38" s="467"/>
      <c r="V38" s="511"/>
      <c r="W38" s="508"/>
      <c r="X38" s="510"/>
      <c r="Y38" s="510"/>
      <c r="Z38" s="509"/>
      <c r="AA38" s="511"/>
      <c r="AB38" s="508"/>
      <c r="AC38" s="510"/>
      <c r="AD38" s="510"/>
      <c r="AE38" s="509"/>
      <c r="AF38" s="511"/>
      <c r="AG38" s="511"/>
      <c r="AH38" s="511"/>
    </row>
    <row r="39" spans="1:34" ht="18.75" customHeight="1" thickBot="1">
      <c r="A39" s="132"/>
      <c r="B39" s="132"/>
      <c r="C39" s="3" t="s">
        <v>625</v>
      </c>
      <c r="I39" s="394">
        <v>114800</v>
      </c>
      <c r="J39" s="394">
        <v>0</v>
      </c>
      <c r="K39" s="394">
        <v>0</v>
      </c>
      <c r="L39" s="534">
        <v>132429.35756333332</v>
      </c>
      <c r="M39" s="535">
        <v>151042.00525066667</v>
      </c>
      <c r="N39" s="394">
        <v>146733.09904841334</v>
      </c>
      <c r="O39" s="534">
        <v>178121.42491639135</v>
      </c>
      <c r="P39" s="535">
        <v>182766.07481011443</v>
      </c>
      <c r="Q39" s="394">
        <v>196729.83171701699</v>
      </c>
      <c r="R39" s="534">
        <v>226477.98211770671</v>
      </c>
      <c r="S39" s="535">
        <v>219063.8051974664</v>
      </c>
      <c r="T39" s="394">
        <v>235781.10170735381</v>
      </c>
      <c r="U39" s="394">
        <v>246600.51100906797</v>
      </c>
      <c r="V39" s="394">
        <v>246600.51100906797</v>
      </c>
      <c r="W39" s="534">
        <v>292654.84781524318</v>
      </c>
      <c r="X39" s="536">
        <v>332109.14999443211</v>
      </c>
      <c r="Y39" s="536">
        <v>359647.15825776313</v>
      </c>
      <c r="Z39" s="535">
        <v>374789.80367467395</v>
      </c>
      <c r="AA39" s="394">
        <v>374789.80367467395</v>
      </c>
      <c r="AB39" s="534">
        <v>413294.67373157589</v>
      </c>
      <c r="AC39" s="536">
        <v>417922.09819999814</v>
      </c>
      <c r="AD39" s="536">
        <v>438389.51429870661</v>
      </c>
      <c r="AE39" s="535">
        <v>460601.78883673332</v>
      </c>
      <c r="AF39" s="394">
        <v>460601.78883673332</v>
      </c>
      <c r="AG39" s="394">
        <v>581187.25468523568</v>
      </c>
      <c r="AH39" s="394">
        <v>798268.83858320606</v>
      </c>
    </row>
    <row r="40" spans="1:34" ht="18.75" customHeight="1" thickTop="1">
      <c r="A40" s="132"/>
      <c r="B40" s="190"/>
      <c r="C40" s="185" t="s">
        <v>626</v>
      </c>
      <c r="D40" s="281"/>
      <c r="E40" s="281"/>
      <c r="F40" s="281"/>
      <c r="G40" s="281"/>
      <c r="H40" s="281"/>
      <c r="I40" s="235">
        <v>0</v>
      </c>
      <c r="J40" s="365">
        <v>0</v>
      </c>
      <c r="K40" s="365">
        <v>0</v>
      </c>
      <c r="L40" s="365">
        <v>0</v>
      </c>
      <c r="M40" s="365">
        <v>0</v>
      </c>
      <c r="N40" s="365">
        <v>0</v>
      </c>
      <c r="O40" s="365">
        <v>0</v>
      </c>
      <c r="P40" s="365">
        <v>0</v>
      </c>
      <c r="Q40" s="365">
        <v>0</v>
      </c>
      <c r="R40" s="365">
        <v>0</v>
      </c>
      <c r="S40" s="365">
        <v>0</v>
      </c>
      <c r="T40" s="365">
        <v>0</v>
      </c>
      <c r="U40" s="365">
        <v>0</v>
      </c>
      <c r="V40" s="365">
        <v>0</v>
      </c>
      <c r="W40" s="365">
        <v>0</v>
      </c>
      <c r="X40" s="365">
        <v>0</v>
      </c>
      <c r="Y40" s="365">
        <v>0</v>
      </c>
      <c r="Z40" s="365">
        <v>0</v>
      </c>
      <c r="AA40" s="365">
        <v>0</v>
      </c>
      <c r="AB40" s="365">
        <v>0</v>
      </c>
      <c r="AC40" s="365">
        <v>0</v>
      </c>
      <c r="AD40" s="365">
        <v>0</v>
      </c>
      <c r="AE40" s="365">
        <v>0</v>
      </c>
      <c r="AF40" s="365">
        <v>0</v>
      </c>
      <c r="AG40" s="365">
        <v>0</v>
      </c>
      <c r="AH40" s="365">
        <v>0</v>
      </c>
    </row>
    <row r="41" spans="1:34" ht="18.75" customHeight="1">
      <c r="A41" s="132"/>
      <c r="B41" s="190"/>
      <c r="C41" s="185" t="s">
        <v>627</v>
      </c>
      <c r="D41" s="281"/>
      <c r="E41" s="281"/>
      <c r="F41" s="281"/>
      <c r="G41" s="281"/>
      <c r="H41" s="281"/>
      <c r="I41" s="235">
        <v>0</v>
      </c>
      <c r="J41" s="108"/>
      <c r="K41" s="365">
        <v>0</v>
      </c>
      <c r="L41" s="365">
        <v>0</v>
      </c>
      <c r="M41" s="365">
        <v>0</v>
      </c>
      <c r="N41" s="365">
        <v>0</v>
      </c>
      <c r="O41" s="365">
        <v>0</v>
      </c>
      <c r="P41" s="365">
        <v>0</v>
      </c>
      <c r="Q41" s="365">
        <v>0</v>
      </c>
      <c r="R41" s="365">
        <v>0</v>
      </c>
      <c r="S41" s="365">
        <v>0</v>
      </c>
      <c r="T41" s="365">
        <v>0</v>
      </c>
      <c r="U41" s="365">
        <v>0</v>
      </c>
      <c r="V41" s="365">
        <v>0</v>
      </c>
      <c r="W41" s="365">
        <v>0</v>
      </c>
      <c r="X41" s="365">
        <v>0</v>
      </c>
      <c r="Y41" s="365">
        <v>0</v>
      </c>
      <c r="Z41" s="365">
        <v>0</v>
      </c>
      <c r="AA41" s="365">
        <v>0</v>
      </c>
      <c r="AB41" s="365">
        <v>0</v>
      </c>
      <c r="AC41" s="365">
        <v>0</v>
      </c>
      <c r="AD41" s="365">
        <v>0</v>
      </c>
      <c r="AE41" s="365">
        <v>0</v>
      </c>
      <c r="AF41" s="365">
        <v>0</v>
      </c>
      <c r="AG41" s="365">
        <v>0</v>
      </c>
      <c r="AH41" s="365">
        <v>0</v>
      </c>
    </row>
    <row r="42" spans="1:34" ht="18.75" customHeight="1">
      <c r="A42" s="132"/>
      <c r="B42" s="190"/>
      <c r="C42" s="528" t="s">
        <v>704</v>
      </c>
      <c r="D42" s="281"/>
      <c r="E42" s="281"/>
      <c r="F42" s="281"/>
      <c r="G42" s="281"/>
      <c r="H42" s="281"/>
      <c r="I42" s="235">
        <v>0</v>
      </c>
      <c r="J42" s="151"/>
    </row>
    <row r="43" spans="1:34">
      <c r="A43" s="132"/>
      <c r="B43" s="132"/>
    </row>
    <row r="44" spans="1:34">
      <c r="A44" s="132"/>
      <c r="B44" s="132"/>
    </row>
    <row r="45" spans="1:34">
      <c r="A45" s="132"/>
      <c r="B45" s="132"/>
    </row>
    <row r="46" spans="1:34">
      <c r="A46" s="132"/>
      <c r="B46" s="132"/>
    </row>
  </sheetData>
  <conditionalFormatting sqref="D3">
    <cfRule type="cellIs" dxfId="380" priority="8" operator="notEqual">
      <formula>0</formula>
    </cfRule>
  </conditionalFormatting>
  <conditionalFormatting sqref="I42">
    <cfRule type="cellIs" dxfId="379" priority="3" operator="notEqual">
      <formula>0</formula>
    </cfRule>
  </conditionalFormatting>
  <conditionalFormatting sqref="I40">
    <cfRule type="cellIs" dxfId="378" priority="2" operator="notEqual">
      <formula>0</formula>
    </cfRule>
  </conditionalFormatting>
  <conditionalFormatting sqref="I41">
    <cfRule type="cellIs" dxfId="377" priority="1" operator="notEqual">
      <formula>0</formula>
    </cfRule>
  </conditionalFormatting>
  <hyperlinks>
    <hyperlink ref="E2" location="Index!A1" display="Zum Inhaltsverzeichnis" xr:uid="{00000000-0004-0000-0700-000000000000}"/>
    <hyperlink ref="E3" location="Fehlerkontrolle" display="Zur Fehleranalyse" xr:uid="{00000000-0004-0000-0700-000001000000}"/>
  </hyperlinks>
  <pageMargins left="0.39370078740157483" right="0.39370078740157483" top="0.39370078740157483" bottom="0.59055118110236227" header="0.31496062992125984" footer="0.31496062992125984"/>
  <pageSetup paperSize="9" scale="55" fitToWidth="2" pageOrder="overThenDown" orientation="landscape" r:id="rId1"/>
  <headerFooter>
    <oddFooter>&amp;LEine Vorlage von www.financial-modelling-videos.de&amp;C&amp;A&amp;R&amp;P von &amp;N</oddFooter>
  </headerFooter>
  <colBreaks count="1" manualBreakCount="1">
    <brk id="22" min="4" max="47"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97A2-59AA-4FCB-9DC4-023E92E348B4}">
  <sheetPr>
    <tabColor rgb="FFFF0000"/>
    <pageSetUpPr fitToPage="1"/>
  </sheetPr>
  <dimension ref="A1:W58"/>
  <sheetViews>
    <sheetView showGridLines="0" zoomScale="115" zoomScaleNormal="115" workbookViewId="0">
      <selection activeCell="I27" sqref="I27"/>
    </sheetView>
  </sheetViews>
  <sheetFormatPr baseColWidth="10" defaultRowHeight="12.75"/>
  <cols>
    <col min="1" max="2" width="5.42578125" customWidth="1"/>
    <col min="3" max="3" width="33.42578125" customWidth="1"/>
  </cols>
  <sheetData>
    <row r="1" spans="1:23" ht="24.75" customHeight="1">
      <c r="A1" s="42" t="s">
        <v>739</v>
      </c>
      <c r="B1" s="42"/>
      <c r="C1" s="42"/>
      <c r="D1" s="42"/>
      <c r="E1" s="42"/>
      <c r="F1" s="42"/>
      <c r="G1" s="42"/>
      <c r="H1" s="42"/>
      <c r="I1" s="42"/>
      <c r="J1" s="42"/>
      <c r="K1" s="42"/>
      <c r="L1" s="42"/>
      <c r="M1" s="42"/>
      <c r="N1" s="132"/>
      <c r="O1" s="132"/>
      <c r="P1" s="132"/>
      <c r="Q1" s="132"/>
      <c r="R1" s="132"/>
      <c r="S1" s="132"/>
      <c r="T1" s="132"/>
      <c r="U1" s="132"/>
      <c r="V1" s="132"/>
      <c r="W1" s="132"/>
    </row>
    <row r="2" spans="1:23" ht="18.75" customHeight="1">
      <c r="A2" s="186"/>
      <c r="B2" s="186"/>
      <c r="C2" s="186" t="str">
        <f>Timing!C2</f>
        <v>Modell: Fiktive 5 Jahres-Finanzplanung</v>
      </c>
      <c r="D2" s="186"/>
      <c r="E2" s="35" t="s">
        <v>180</v>
      </c>
      <c r="I2" s="199"/>
      <c r="J2" s="199"/>
      <c r="K2" s="199"/>
      <c r="L2" s="199"/>
      <c r="M2" s="199"/>
      <c r="N2" s="132"/>
      <c r="O2" s="132"/>
      <c r="P2" s="132"/>
      <c r="Q2" s="132"/>
      <c r="R2" s="132"/>
      <c r="S2" s="132"/>
      <c r="T2" s="132"/>
      <c r="U2" s="132"/>
      <c r="V2" s="132"/>
      <c r="W2" s="132"/>
    </row>
    <row r="3" spans="1:23" s="199" customFormat="1" ht="18.75" customHeight="1">
      <c r="A3" s="234"/>
      <c r="B3" s="234"/>
      <c r="C3" s="186" t="str">
        <f>Timing!C3</f>
        <v>Modellintegrität:</v>
      </c>
      <c r="D3" s="235">
        <f>Timing!D3</f>
        <v>0</v>
      </c>
      <c r="E3" s="271" t="s">
        <v>181</v>
      </c>
      <c r="J3" s="132"/>
      <c r="K3" s="132"/>
      <c r="L3" s="132"/>
      <c r="M3" s="132"/>
      <c r="N3" s="132"/>
      <c r="O3" s="132"/>
      <c r="P3" s="132"/>
      <c r="Q3" s="132"/>
      <c r="R3" s="132"/>
      <c r="S3" s="132"/>
      <c r="T3" s="132"/>
      <c r="U3" s="132"/>
      <c r="V3" s="132"/>
      <c r="W3" s="132"/>
    </row>
    <row r="4" spans="1:23" ht="18.75" customHeight="1">
      <c r="J4" s="132"/>
      <c r="K4" s="132"/>
      <c r="L4" s="132"/>
      <c r="M4" s="132"/>
      <c r="N4" s="132"/>
      <c r="O4" s="132"/>
      <c r="P4" s="132"/>
      <c r="Q4" s="132"/>
      <c r="R4" s="132"/>
      <c r="S4" s="132"/>
      <c r="T4" s="132"/>
      <c r="U4" s="132"/>
      <c r="V4" s="132"/>
      <c r="W4" s="132"/>
    </row>
    <row r="5" spans="1:23" ht="28.5" customHeight="1">
      <c r="C5" s="192" t="s">
        <v>739</v>
      </c>
      <c r="D5" s="495"/>
      <c r="E5" s="495"/>
      <c r="F5" s="495"/>
      <c r="G5" s="495"/>
      <c r="H5" s="495"/>
      <c r="I5" s="495"/>
      <c r="J5" s="190"/>
      <c r="K5" s="190"/>
      <c r="L5" s="190"/>
      <c r="M5" s="190"/>
      <c r="N5" s="190"/>
      <c r="O5" s="190"/>
      <c r="P5" s="190"/>
      <c r="Q5" s="132"/>
      <c r="R5" s="190"/>
      <c r="S5" s="190"/>
      <c r="T5" s="190"/>
      <c r="U5" s="190"/>
      <c r="V5" s="190"/>
      <c r="W5" s="190"/>
    </row>
    <row r="6" spans="1:23" ht="18.75" customHeight="1">
      <c r="C6" s="491" t="s">
        <v>738</v>
      </c>
      <c r="D6" s="491"/>
      <c r="E6" s="492" t="s">
        <v>845</v>
      </c>
      <c r="F6" s="492" t="s">
        <v>421</v>
      </c>
      <c r="G6" s="495"/>
      <c r="H6" s="495"/>
      <c r="I6" s="190"/>
      <c r="J6" s="190"/>
      <c r="K6" s="190"/>
      <c r="L6" s="190"/>
      <c r="M6" s="190"/>
      <c r="N6" s="190"/>
      <c r="O6" s="190"/>
      <c r="P6" s="190"/>
      <c r="Q6" s="190"/>
      <c r="R6" s="190"/>
      <c r="S6" s="190"/>
      <c r="T6" s="190"/>
      <c r="U6" s="190"/>
      <c r="V6" s="190"/>
      <c r="W6" s="190"/>
    </row>
    <row r="7" spans="1:23" ht="9.75" customHeight="1">
      <c r="C7" s="495"/>
      <c r="D7" s="495"/>
      <c r="E7" s="495"/>
      <c r="F7" s="495"/>
      <c r="G7" s="190"/>
      <c r="H7" s="190"/>
      <c r="I7" s="190"/>
      <c r="J7" s="190"/>
      <c r="K7" s="190"/>
      <c r="L7" s="190"/>
      <c r="M7" s="190"/>
      <c r="N7" s="190"/>
      <c r="O7" s="190"/>
      <c r="P7" s="190"/>
      <c r="Q7" s="190"/>
      <c r="R7" s="190"/>
      <c r="S7" s="190"/>
      <c r="T7" s="190"/>
      <c r="U7" s="190"/>
      <c r="V7" s="190"/>
      <c r="W7" s="190"/>
    </row>
    <row r="8" spans="1:23" ht="18.75" customHeight="1">
      <c r="C8" s="194" t="s">
        <v>740</v>
      </c>
      <c r="D8" s="189"/>
      <c r="E8" s="592">
        <v>33500</v>
      </c>
      <c r="F8" s="593">
        <v>0.22374239498796536</v>
      </c>
      <c r="G8" s="190"/>
      <c r="H8" s="190"/>
      <c r="I8" s="190"/>
      <c r="J8" s="190"/>
      <c r="K8" s="190"/>
      <c r="L8" s="190"/>
      <c r="M8" s="190"/>
      <c r="N8" s="190"/>
      <c r="O8" s="190"/>
      <c r="P8" s="190"/>
      <c r="Q8" s="190"/>
      <c r="R8" s="190"/>
      <c r="S8" s="190"/>
      <c r="T8" s="190"/>
      <c r="U8" s="190"/>
      <c r="V8" s="190"/>
      <c r="W8" s="190"/>
    </row>
    <row r="9" spans="1:23" ht="18.75" customHeight="1">
      <c r="C9" s="447" t="s">
        <v>283</v>
      </c>
      <c r="D9" s="495"/>
      <c r="E9" s="195">
        <v>33500</v>
      </c>
      <c r="F9" s="594">
        <v>0.22374239498796536</v>
      </c>
      <c r="G9" s="190"/>
      <c r="H9" s="190"/>
      <c r="I9" s="190"/>
      <c r="J9" s="190"/>
      <c r="K9" s="190"/>
      <c r="L9" s="190"/>
      <c r="M9" s="190"/>
      <c r="N9" s="190"/>
      <c r="O9" s="190"/>
      <c r="P9" s="190"/>
      <c r="Q9" s="190"/>
      <c r="R9" s="190"/>
      <c r="S9" s="190"/>
      <c r="T9" s="190"/>
      <c r="U9" s="190"/>
      <c r="V9" s="190"/>
      <c r="W9" s="190"/>
    </row>
    <row r="10" spans="1:23" ht="18.75" customHeight="1">
      <c r="C10" s="194" t="s">
        <v>741</v>
      </c>
      <c r="D10" s="189"/>
      <c r="E10" s="595">
        <v>116225.75940202076</v>
      </c>
      <c r="F10" s="596">
        <v>0.77625760501203456</v>
      </c>
      <c r="G10" s="190"/>
      <c r="H10" s="190"/>
      <c r="I10" s="190"/>
      <c r="J10" s="190"/>
      <c r="K10" s="190"/>
      <c r="L10" s="190"/>
      <c r="M10" s="190"/>
      <c r="N10" s="190"/>
      <c r="O10" s="190"/>
      <c r="P10" s="190"/>
      <c r="Q10" s="190"/>
      <c r="R10" s="190"/>
      <c r="S10" s="190"/>
      <c r="T10" s="190"/>
      <c r="U10" s="190"/>
      <c r="V10" s="190"/>
      <c r="W10" s="190"/>
    </row>
    <row r="11" spans="1:23" ht="18.75" customHeight="1">
      <c r="C11" s="382" t="s">
        <v>806</v>
      </c>
      <c r="D11" s="495"/>
      <c r="E11" s="195">
        <v>60000</v>
      </c>
      <c r="F11" s="594">
        <v>0.40073264773963946</v>
      </c>
      <c r="G11" s="190"/>
      <c r="H11" s="190"/>
      <c r="I11" s="190"/>
      <c r="J11" s="190"/>
      <c r="K11" s="190"/>
      <c r="L11" s="190"/>
      <c r="M11" s="190"/>
      <c r="N11" s="190"/>
      <c r="O11" s="190"/>
      <c r="P11" s="190"/>
      <c r="Q11" s="190"/>
      <c r="R11" s="190"/>
      <c r="S11" s="190"/>
      <c r="T11" s="190"/>
      <c r="U11" s="190"/>
      <c r="V11" s="190"/>
      <c r="W11" s="190"/>
    </row>
    <row r="12" spans="1:23" ht="18.75" customHeight="1">
      <c r="C12" s="382" t="s">
        <v>807</v>
      </c>
      <c r="D12" s="495"/>
      <c r="E12" s="195">
        <v>55000</v>
      </c>
      <c r="F12" s="594">
        <v>0.36733826042800283</v>
      </c>
      <c r="G12" s="190"/>
      <c r="H12" s="190"/>
      <c r="I12" s="190"/>
      <c r="J12" s="190"/>
      <c r="K12" s="190"/>
      <c r="L12" s="190"/>
      <c r="M12" s="190"/>
      <c r="N12" s="190"/>
      <c r="O12" s="190"/>
      <c r="P12" s="190"/>
      <c r="Q12" s="190"/>
      <c r="R12" s="190"/>
      <c r="S12" s="190"/>
      <c r="T12" s="190"/>
      <c r="U12" s="190"/>
      <c r="V12" s="190"/>
      <c r="W12" s="190"/>
    </row>
    <row r="13" spans="1:23" ht="18.75" customHeight="1">
      <c r="C13" s="382" t="s">
        <v>617</v>
      </c>
      <c r="D13" s="495"/>
      <c r="E13" s="195">
        <v>1225.7594020207616</v>
      </c>
      <c r="F13" s="594">
        <v>8.186696844392282E-3</v>
      </c>
      <c r="G13" s="190"/>
      <c r="H13" s="190"/>
      <c r="I13" s="190"/>
      <c r="J13" s="190"/>
      <c r="K13" s="190"/>
      <c r="L13" s="190"/>
      <c r="M13" s="190"/>
      <c r="N13" s="190"/>
      <c r="O13" s="190"/>
      <c r="P13" s="190"/>
      <c r="Q13" s="190"/>
      <c r="R13" s="190"/>
      <c r="S13" s="190"/>
      <c r="T13" s="190"/>
      <c r="U13" s="190"/>
      <c r="V13" s="190"/>
      <c r="W13" s="190"/>
    </row>
    <row r="14" spans="1:23" ht="18.75" customHeight="1" thickBot="1">
      <c r="C14" s="196" t="s">
        <v>742</v>
      </c>
      <c r="D14" s="197"/>
      <c r="E14" s="597">
        <v>149725.75940202078</v>
      </c>
      <c r="F14" s="565">
        <v>0.99999999999999989</v>
      </c>
      <c r="G14" s="190"/>
      <c r="H14" s="190"/>
      <c r="I14" s="190"/>
      <c r="J14" s="190"/>
      <c r="K14" s="190"/>
      <c r="L14" s="190"/>
      <c r="M14" s="190"/>
      <c r="N14" s="190"/>
      <c r="O14" s="190"/>
      <c r="P14" s="190"/>
      <c r="Q14" s="190"/>
      <c r="R14" s="190"/>
      <c r="S14" s="190"/>
      <c r="T14" s="190"/>
      <c r="U14" s="190"/>
      <c r="V14" s="190"/>
      <c r="W14" s="190"/>
    </row>
    <row r="15" spans="1:23" ht="18.75" customHeight="1" thickTop="1">
      <c r="B15" s="190"/>
      <c r="C15" s="190"/>
      <c r="D15" s="190"/>
      <c r="E15" s="190"/>
      <c r="F15" s="190"/>
      <c r="G15" s="190"/>
      <c r="H15" s="190"/>
      <c r="I15" s="190"/>
      <c r="J15" s="190"/>
      <c r="K15" s="190"/>
      <c r="L15" s="190"/>
      <c r="M15" s="190"/>
      <c r="N15" s="190"/>
      <c r="O15" s="190"/>
      <c r="P15" s="190"/>
      <c r="Q15" s="190"/>
      <c r="R15" s="190"/>
      <c r="S15" s="190"/>
      <c r="T15" s="190"/>
      <c r="U15" s="190"/>
      <c r="V15" s="190"/>
      <c r="W15" s="190"/>
    </row>
    <row r="16" spans="1:23" ht="18.75" customHeight="1">
      <c r="C16" s="192" t="s">
        <v>744</v>
      </c>
      <c r="D16" s="495"/>
      <c r="E16" s="495"/>
      <c r="F16" s="495"/>
      <c r="G16" s="495"/>
      <c r="H16" s="495"/>
      <c r="I16" s="487"/>
      <c r="J16" s="190"/>
      <c r="K16" s="190"/>
      <c r="L16" s="190"/>
      <c r="M16" s="190"/>
      <c r="N16" s="190"/>
      <c r="O16" s="190"/>
      <c r="P16" s="190"/>
      <c r="Q16" s="190"/>
      <c r="R16" s="190"/>
      <c r="S16" s="190"/>
      <c r="T16" s="190"/>
      <c r="U16" s="190"/>
      <c r="V16" s="190"/>
      <c r="W16" s="190"/>
    </row>
    <row r="17" spans="3:23" ht="18.75" customHeight="1">
      <c r="C17" s="192"/>
      <c r="D17" s="495"/>
      <c r="E17" s="495"/>
      <c r="F17" s="495"/>
      <c r="G17" s="495"/>
      <c r="H17" s="495"/>
      <c r="I17" s="487"/>
      <c r="J17" s="495"/>
      <c r="K17" s="495"/>
      <c r="L17" s="495"/>
      <c r="M17" s="495"/>
      <c r="N17" s="495"/>
      <c r="O17" s="495"/>
      <c r="P17" s="495"/>
      <c r="Q17" s="495"/>
      <c r="R17" s="495"/>
      <c r="S17" s="495"/>
      <c r="T17" s="495"/>
      <c r="U17" s="495"/>
      <c r="V17" s="495"/>
      <c r="W17" s="495"/>
    </row>
    <row r="18" spans="3:23" ht="18.75" customHeight="1">
      <c r="C18" s="495" t="s">
        <v>846</v>
      </c>
      <c r="D18" s="495"/>
      <c r="E18" s="602">
        <v>149725.75940202078</v>
      </c>
      <c r="F18" s="603">
        <v>1</v>
      </c>
      <c r="G18" s="495"/>
      <c r="I18" s="495"/>
      <c r="J18" s="495"/>
      <c r="K18" s="495"/>
      <c r="L18" s="561"/>
      <c r="M18" s="495"/>
      <c r="N18" s="495"/>
      <c r="O18" s="495"/>
      <c r="P18" s="495"/>
      <c r="Q18" s="495"/>
      <c r="R18" s="495"/>
      <c r="S18" s="495"/>
      <c r="T18" s="495"/>
      <c r="U18" s="495"/>
      <c r="V18" s="495"/>
      <c r="W18" s="495"/>
    </row>
    <row r="19" spans="3:23" s="199" customFormat="1" ht="18.75" customHeight="1">
      <c r="C19" s="447" t="s">
        <v>847</v>
      </c>
      <c r="D19" s="495"/>
      <c r="E19" s="600">
        <v>33500</v>
      </c>
      <c r="F19" s="598">
        <v>0.22374239498796536</v>
      </c>
      <c r="G19" s="495"/>
      <c r="H19"/>
      <c r="I19" s="495"/>
      <c r="J19" s="495"/>
      <c r="K19" s="495"/>
      <c r="L19" s="561"/>
      <c r="M19" s="495"/>
      <c r="N19" s="495"/>
      <c r="O19" s="495"/>
      <c r="P19" s="495"/>
      <c r="Q19" s="495"/>
      <c r="R19" s="495"/>
      <c r="S19" s="495"/>
      <c r="T19" s="495"/>
      <c r="U19" s="495"/>
      <c r="V19" s="495"/>
      <c r="W19" s="495"/>
    </row>
    <row r="20" spans="3:23" ht="18.75" customHeight="1">
      <c r="C20" s="447" t="s">
        <v>848</v>
      </c>
      <c r="D20" s="495"/>
      <c r="E20" s="424">
        <v>116225.75940202076</v>
      </c>
      <c r="F20" s="598">
        <v>0.77625760501203456</v>
      </c>
      <c r="G20" s="495"/>
      <c r="I20" s="495"/>
      <c r="J20" s="495"/>
      <c r="K20" s="495"/>
      <c r="L20" s="495"/>
      <c r="M20" s="495"/>
      <c r="N20" s="495"/>
      <c r="O20" s="495"/>
      <c r="P20" s="495"/>
      <c r="Q20" s="495"/>
      <c r="R20" s="495"/>
      <c r="S20" s="495"/>
      <c r="T20" s="495"/>
      <c r="U20" s="495"/>
      <c r="V20" s="495"/>
      <c r="W20" s="495"/>
    </row>
    <row r="21" spans="3:23" ht="18.75" customHeight="1">
      <c r="C21" s="495" t="s">
        <v>743</v>
      </c>
      <c r="D21" s="495"/>
      <c r="E21" s="601">
        <v>3.4694256537916646</v>
      </c>
      <c r="F21" s="599"/>
      <c r="G21" s="495"/>
      <c r="I21" s="495"/>
      <c r="J21" s="495"/>
      <c r="K21" s="495"/>
      <c r="L21" s="495"/>
      <c r="M21" s="495"/>
      <c r="N21" s="495"/>
      <c r="O21" s="495"/>
      <c r="P21" s="495"/>
      <c r="Q21" s="495"/>
      <c r="R21" s="495"/>
      <c r="S21" s="495"/>
      <c r="T21" s="495"/>
      <c r="U21" s="495"/>
      <c r="V21" s="495"/>
      <c r="W21" s="495"/>
    </row>
    <row r="22" spans="3:23" ht="18.75" customHeight="1">
      <c r="C22" s="495"/>
      <c r="D22" s="495"/>
      <c r="E22" s="486"/>
      <c r="F22" s="495"/>
      <c r="G22" s="495"/>
      <c r="H22" s="495"/>
      <c r="I22" s="495"/>
      <c r="J22" s="495"/>
      <c r="K22" s="495"/>
      <c r="L22" s="495"/>
      <c r="M22" s="495"/>
      <c r="N22" s="495"/>
      <c r="O22" s="495"/>
      <c r="P22" s="495"/>
      <c r="Q22" s="495"/>
      <c r="R22" s="495"/>
      <c r="S22" s="495"/>
      <c r="T22" s="495"/>
      <c r="U22" s="495"/>
      <c r="V22" s="495"/>
      <c r="W22" s="495"/>
    </row>
    <row r="23" spans="3:23" ht="18.75" customHeight="1">
      <c r="C23" s="192" t="s">
        <v>424</v>
      </c>
      <c r="D23" s="495"/>
      <c r="E23" s="495"/>
      <c r="F23" s="495"/>
      <c r="G23" s="495"/>
      <c r="H23" s="495"/>
      <c r="I23" s="495"/>
      <c r="J23" s="495"/>
      <c r="K23" s="495"/>
      <c r="L23" s="495"/>
      <c r="M23" s="495"/>
      <c r="N23" s="495"/>
      <c r="O23" s="495"/>
      <c r="P23" s="495"/>
      <c r="Q23" s="495"/>
      <c r="R23" s="495"/>
      <c r="S23" s="495"/>
      <c r="T23" s="495"/>
      <c r="U23" s="495"/>
      <c r="V23" s="495"/>
      <c r="W23" s="495"/>
    </row>
    <row r="24" spans="3:23" ht="18.75" customHeight="1">
      <c r="C24" s="495"/>
      <c r="D24" s="495"/>
      <c r="E24" s="495"/>
      <c r="F24" s="495"/>
      <c r="G24" s="495"/>
      <c r="H24" s="495"/>
      <c r="I24" s="495"/>
      <c r="J24" s="495"/>
      <c r="K24" s="495"/>
      <c r="L24" s="495"/>
      <c r="M24" s="495"/>
      <c r="N24" s="495"/>
      <c r="O24" s="495"/>
      <c r="P24" s="495"/>
      <c r="Q24" s="495"/>
      <c r="R24" s="495"/>
      <c r="S24" s="495"/>
      <c r="T24" s="495"/>
      <c r="U24" s="495"/>
      <c r="V24" s="495"/>
      <c r="W24" s="495"/>
    </row>
    <row r="25" spans="3:23" ht="18.75" customHeight="1">
      <c r="C25" s="495"/>
      <c r="D25" s="495"/>
      <c r="E25" s="495"/>
      <c r="F25" s="495"/>
      <c r="G25" s="495"/>
      <c r="H25" s="495"/>
      <c r="I25" s="495"/>
      <c r="J25" s="495"/>
      <c r="K25" s="495"/>
      <c r="L25" s="495"/>
      <c r="M25" s="495"/>
      <c r="N25" s="495"/>
      <c r="O25" s="495"/>
      <c r="P25" s="495"/>
      <c r="Q25" s="495"/>
      <c r="R25" s="495"/>
      <c r="S25" s="495"/>
      <c r="T25" s="495"/>
      <c r="U25" s="495"/>
      <c r="V25" s="495"/>
      <c r="W25" s="495"/>
    </row>
    <row r="26" spans="3:23" ht="18.75" customHeight="1">
      <c r="C26" s="495"/>
      <c r="D26" s="495"/>
      <c r="E26" s="495"/>
      <c r="F26" s="495"/>
      <c r="G26" s="495"/>
      <c r="H26" s="495"/>
      <c r="I26" s="495"/>
      <c r="J26" s="495"/>
      <c r="K26" s="495"/>
      <c r="L26" s="495"/>
      <c r="M26" s="495"/>
      <c r="N26" s="495"/>
      <c r="O26" s="495"/>
      <c r="P26" s="495"/>
      <c r="Q26" s="495"/>
      <c r="R26" s="495"/>
      <c r="S26" s="495"/>
      <c r="T26" s="495"/>
      <c r="U26" s="495"/>
      <c r="V26" s="495"/>
      <c r="W26" s="495"/>
    </row>
    <row r="27" spans="3:23" ht="18.75" customHeight="1">
      <c r="C27" s="495"/>
      <c r="D27" s="495"/>
      <c r="E27" s="495"/>
      <c r="F27" s="495"/>
      <c r="G27" s="495"/>
      <c r="H27" s="495"/>
      <c r="I27" s="495"/>
      <c r="J27" s="495"/>
      <c r="K27" s="495"/>
      <c r="L27" s="495"/>
      <c r="M27" s="495"/>
      <c r="N27" s="495"/>
      <c r="O27" s="495"/>
      <c r="P27" s="495"/>
      <c r="Q27" s="495"/>
      <c r="R27" s="495"/>
      <c r="S27" s="495"/>
      <c r="T27" s="495"/>
      <c r="U27" s="495"/>
      <c r="V27" s="495"/>
      <c r="W27" s="495"/>
    </row>
    <row r="28" spans="3:23" ht="18.75" customHeight="1">
      <c r="C28" s="495"/>
      <c r="D28" s="495"/>
      <c r="E28" s="495"/>
      <c r="F28" s="495"/>
      <c r="G28" s="495"/>
      <c r="H28" s="495"/>
      <c r="I28" s="495"/>
      <c r="J28" s="495"/>
      <c r="K28" s="495"/>
      <c r="L28" s="495"/>
      <c r="M28" s="495"/>
      <c r="N28" s="495"/>
      <c r="O28" s="495"/>
      <c r="P28" s="495"/>
      <c r="Q28" s="495"/>
      <c r="R28" s="495"/>
      <c r="S28" s="495"/>
      <c r="T28" s="495"/>
      <c r="U28" s="495"/>
      <c r="V28" s="495"/>
      <c r="W28" s="495"/>
    </row>
    <row r="29" spans="3:23" ht="18.75" customHeight="1">
      <c r="C29" s="495"/>
      <c r="D29" s="495"/>
      <c r="E29" s="495"/>
      <c r="F29" s="495"/>
      <c r="G29" s="495"/>
      <c r="H29" s="495"/>
      <c r="I29" s="495"/>
      <c r="J29" s="495"/>
      <c r="K29" s="495"/>
      <c r="L29" s="495"/>
      <c r="M29" s="495"/>
      <c r="N29" s="495"/>
      <c r="O29" s="495"/>
      <c r="P29" s="495"/>
      <c r="Q29" s="495"/>
      <c r="R29" s="495"/>
      <c r="S29" s="495"/>
      <c r="T29" s="495"/>
      <c r="U29" s="495"/>
      <c r="V29" s="495"/>
      <c r="W29" s="495"/>
    </row>
    <row r="30" spans="3:23" ht="18.75" customHeight="1">
      <c r="C30" s="495"/>
      <c r="D30" s="495"/>
      <c r="E30" s="495"/>
      <c r="F30" s="495"/>
      <c r="G30" s="495"/>
      <c r="H30" s="495"/>
      <c r="I30" s="495"/>
      <c r="J30" s="495"/>
      <c r="K30" s="495"/>
      <c r="L30" s="495"/>
      <c r="M30" s="495"/>
      <c r="N30" s="495"/>
      <c r="O30" s="495"/>
      <c r="P30" s="495"/>
      <c r="Q30" s="495"/>
      <c r="R30" s="495"/>
      <c r="S30" s="495"/>
      <c r="T30" s="495"/>
      <c r="U30" s="495"/>
      <c r="V30" s="495"/>
      <c r="W30" s="495"/>
    </row>
    <row r="31" spans="3:23" ht="18.75" customHeight="1">
      <c r="C31" s="495"/>
      <c r="D31" s="495"/>
      <c r="E31" s="495"/>
      <c r="F31" s="495"/>
      <c r="G31" s="495"/>
      <c r="H31" s="495"/>
      <c r="I31" s="495"/>
      <c r="J31" s="495"/>
      <c r="K31" s="495"/>
      <c r="L31" s="495"/>
      <c r="M31" s="495"/>
      <c r="N31" s="495"/>
      <c r="O31" s="495"/>
      <c r="P31" s="495"/>
      <c r="Q31" s="495"/>
      <c r="R31" s="495"/>
      <c r="S31" s="495"/>
      <c r="T31" s="495"/>
      <c r="U31" s="495"/>
      <c r="V31" s="495"/>
      <c r="W31" s="495"/>
    </row>
    <row r="32" spans="3:23" ht="18.75" customHeight="1"/>
    <row r="33" ht="18.75" customHeight="1"/>
    <row r="34" ht="18.75" customHeight="1"/>
    <row r="35" ht="18.75" customHeight="1"/>
    <row r="36" ht="18.75" customHeight="1"/>
    <row r="37" ht="18.75" customHeight="1"/>
    <row r="38" ht="18.75" customHeight="1"/>
    <row r="39" ht="18.75" customHeight="1"/>
    <row r="40" ht="18.75" customHeight="1"/>
    <row r="41" ht="18.75" customHeight="1"/>
    <row r="42" ht="18.75" customHeight="1"/>
    <row r="43" ht="18.75" customHeight="1"/>
    <row r="44" ht="18.75" customHeight="1"/>
    <row r="45" ht="18.75" customHeight="1"/>
    <row r="46" ht="18.75" customHeight="1"/>
    <row r="47" ht="18.75" customHeight="1"/>
    <row r="48"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sheetData>
  <conditionalFormatting sqref="E21">
    <cfRule type="cellIs" dxfId="376" priority="2" stopIfTrue="1" operator="equal">
      <formula>0</formula>
    </cfRule>
  </conditionalFormatting>
  <conditionalFormatting sqref="D3">
    <cfRule type="cellIs" dxfId="375" priority="1" operator="notEqual">
      <formula>0</formula>
    </cfRule>
  </conditionalFormatting>
  <hyperlinks>
    <hyperlink ref="E2" location="Index!A1" display="Zum Inhaltsverzeichnis" xr:uid="{C6B3A3DD-2CEB-4EDA-A7F4-45580496BEDB}"/>
    <hyperlink ref="E3" location="Fehlerkontrolle" display="Zur Fehleranalyse" xr:uid="{7849165D-D176-4139-880B-BFD3FBE80B9A}"/>
  </hyperlinks>
  <printOptions horizontalCentered="1"/>
  <pageMargins left="0.39370078740157483" right="0.39370078740157483" top="0.39370078740157483" bottom="0.59055118110236227" header="0.31496062992125984" footer="0.31496062992125984"/>
  <pageSetup paperSize="9" scale="92" pageOrder="overThenDown" orientation="landscape" r:id="rId1"/>
  <headerFooter>
    <oddFooter>&amp;LEine Vorlage von www.financial-modelling-videos.de&amp;C&amp;A&amp;R&amp;P von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92521-849C-424C-9E26-D030F59AAA2B}">
  <sheetPr>
    <tabColor rgb="FFFF0000"/>
    <pageSetUpPr fitToPage="1"/>
  </sheetPr>
  <dimension ref="A1:Q52"/>
  <sheetViews>
    <sheetView showGridLines="0" zoomScale="130" zoomScaleNormal="130" workbookViewId="0">
      <selection activeCell="G28" sqref="G28"/>
    </sheetView>
  </sheetViews>
  <sheetFormatPr baseColWidth="10" defaultRowHeight="12.75"/>
  <cols>
    <col min="1" max="2" width="4.85546875" customWidth="1"/>
    <col min="3" max="3" width="39.5703125" customWidth="1"/>
    <col min="4" max="5" width="12.140625" customWidth="1"/>
    <col min="6" max="6" width="20.5703125" customWidth="1"/>
    <col min="8" max="8" width="39.5703125" customWidth="1"/>
    <col min="9" max="10" width="12.140625" customWidth="1"/>
    <col min="11" max="11" width="20.5703125" customWidth="1"/>
  </cols>
  <sheetData>
    <row r="1" spans="1:14" ht="22.5" customHeight="1">
      <c r="A1" s="42" t="s">
        <v>746</v>
      </c>
      <c r="B1" s="42"/>
      <c r="C1" s="42"/>
      <c r="D1" s="42"/>
      <c r="E1" s="272"/>
      <c r="F1" s="42"/>
      <c r="G1" s="42"/>
      <c r="H1" s="42"/>
      <c r="I1" s="42"/>
      <c r="J1" s="42"/>
      <c r="K1" s="42"/>
    </row>
    <row r="2" spans="1:14" ht="18.75" customHeight="1">
      <c r="A2" s="186"/>
      <c r="B2" s="186"/>
      <c r="C2" s="186" t="s">
        <v>844</v>
      </c>
      <c r="D2" s="186"/>
      <c r="E2" s="35" t="s">
        <v>180</v>
      </c>
      <c r="F2" s="185"/>
      <c r="G2" s="185"/>
      <c r="H2" s="495"/>
    </row>
    <row r="3" spans="1:14" s="199" customFormat="1" ht="18.75" customHeight="1">
      <c r="A3" s="234"/>
      <c r="B3" s="234"/>
      <c r="C3" s="186" t="s">
        <v>745</v>
      </c>
      <c r="D3" s="235">
        <v>0</v>
      </c>
      <c r="E3" s="271" t="s">
        <v>181</v>
      </c>
      <c r="F3" s="185"/>
      <c r="G3" s="657">
        <v>9</v>
      </c>
      <c r="H3" s="495" t="s">
        <v>799</v>
      </c>
    </row>
    <row r="4" spans="1:14" ht="18.75" customHeight="1">
      <c r="G4" s="622" t="s">
        <v>812</v>
      </c>
    </row>
    <row r="5" spans="1:14" ht="18.75" customHeight="1">
      <c r="C5" s="2" t="s">
        <v>849</v>
      </c>
      <c r="D5" s="153"/>
      <c r="E5" s="199"/>
      <c r="F5" s="199"/>
      <c r="G5" s="199"/>
      <c r="H5" s="199"/>
      <c r="I5" s="199"/>
      <c r="J5" s="199"/>
      <c r="K5" s="199"/>
    </row>
    <row r="6" spans="1:14" ht="18.75" customHeight="1">
      <c r="C6" s="241" t="s">
        <v>850</v>
      </c>
      <c r="D6" s="153"/>
      <c r="E6" s="153"/>
      <c r="F6" s="199"/>
      <c r="G6" s="199"/>
      <c r="H6" s="199"/>
      <c r="I6" s="199"/>
      <c r="J6" s="199"/>
      <c r="K6" s="199"/>
    </row>
    <row r="7" spans="1:14" ht="18.75" customHeight="1">
      <c r="C7" s="561"/>
      <c r="D7" s="486"/>
      <c r="E7" s="486"/>
      <c r="F7" s="495"/>
      <c r="G7" s="495"/>
      <c r="H7" s="495"/>
      <c r="I7" s="495"/>
      <c r="J7" s="495"/>
      <c r="K7" s="495"/>
    </row>
    <row r="8" spans="1:14" ht="18.75" customHeight="1">
      <c r="C8" s="491" t="s">
        <v>710</v>
      </c>
      <c r="D8" s="489" t="s">
        <v>845</v>
      </c>
      <c r="E8" s="489" t="s">
        <v>421</v>
      </c>
      <c r="F8" s="560" t="s">
        <v>712</v>
      </c>
      <c r="G8" s="495"/>
      <c r="H8" s="491" t="s">
        <v>711</v>
      </c>
      <c r="I8" s="489" t="s">
        <v>845</v>
      </c>
      <c r="J8" s="489" t="s">
        <v>421</v>
      </c>
      <c r="K8" s="560" t="s">
        <v>712</v>
      </c>
    </row>
    <row r="9" spans="1:14" s="199" customFormat="1" ht="8.25" customHeight="1">
      <c r="C9" s="495"/>
      <c r="D9" s="495"/>
      <c r="E9" s="495"/>
      <c r="F9" s="495"/>
      <c r="G9" s="495"/>
      <c r="H9" s="495"/>
      <c r="I9" s="495"/>
      <c r="J9" s="495"/>
      <c r="K9" s="495"/>
    </row>
    <row r="10" spans="1:14" ht="18.75" customHeight="1">
      <c r="C10" s="495" t="s">
        <v>802</v>
      </c>
      <c r="D10" s="228">
        <v>400800</v>
      </c>
      <c r="E10" s="564">
        <v>0.72413865736040361</v>
      </c>
      <c r="F10" s="496">
        <v>0.72413865736040361</v>
      </c>
      <c r="G10" s="495"/>
      <c r="H10" s="495" t="s">
        <v>717</v>
      </c>
      <c r="I10" s="228">
        <v>392265.89385810826</v>
      </c>
      <c r="J10" s="564">
        <v>0.70871980410483881</v>
      </c>
      <c r="K10" s="496">
        <v>0.70871980410483881</v>
      </c>
    </row>
    <row r="11" spans="1:14" ht="18.75" customHeight="1">
      <c r="C11" s="190" t="s">
        <v>716</v>
      </c>
      <c r="D11" s="228">
        <v>0</v>
      </c>
      <c r="E11" s="564">
        <v>0</v>
      </c>
      <c r="F11" s="496">
        <v>0</v>
      </c>
      <c r="G11" s="495"/>
      <c r="H11" s="495" t="s">
        <v>718</v>
      </c>
      <c r="I11" s="228">
        <v>21422.904884773008</v>
      </c>
      <c r="J11" s="564">
        <v>3.8705472973862232E-2</v>
      </c>
      <c r="K11" s="496">
        <v>3.8705472973862232E-2</v>
      </c>
    </row>
    <row r="12" spans="1:14" ht="18.75" customHeight="1">
      <c r="C12" s="190" t="s">
        <v>707</v>
      </c>
      <c r="D12" s="228">
        <v>0</v>
      </c>
      <c r="E12" s="564">
        <v>0</v>
      </c>
      <c r="F12" s="496">
        <v>0</v>
      </c>
      <c r="G12" s="495"/>
      <c r="H12" s="495" t="s">
        <v>127</v>
      </c>
      <c r="I12" s="228">
        <v>83500</v>
      </c>
      <c r="J12" s="564">
        <v>0.15086222016579434</v>
      </c>
      <c r="K12" s="496">
        <v>0.15086222016579434</v>
      </c>
    </row>
    <row r="13" spans="1:14" ht="18.75" customHeight="1">
      <c r="C13" s="495" t="s">
        <v>215</v>
      </c>
      <c r="D13" s="228">
        <v>175.92751783737566</v>
      </c>
      <c r="E13" s="564">
        <v>3.1785408323229959E-4</v>
      </c>
      <c r="F13" s="496">
        <v>3.1785408323229959E-4</v>
      </c>
      <c r="G13" s="495"/>
      <c r="H13" s="495" t="s">
        <v>719</v>
      </c>
      <c r="I13" s="228">
        <v>2981.3974148293246</v>
      </c>
      <c r="J13" s="564">
        <v>5.3865896191342705E-3</v>
      </c>
      <c r="K13" s="496">
        <v>5.3865896191342705E-3</v>
      </c>
    </row>
    <row r="14" spans="1:14" ht="18.75" customHeight="1">
      <c r="C14" s="495" t="s">
        <v>800</v>
      </c>
      <c r="D14" s="228">
        <v>2783.4722083362576</v>
      </c>
      <c r="E14" s="564">
        <v>5.0289915861891597E-3</v>
      </c>
      <c r="F14" s="496">
        <v>5.0289915861891597E-3</v>
      </c>
      <c r="G14" s="495"/>
      <c r="H14" s="495" t="s">
        <v>720</v>
      </c>
      <c r="I14" s="228">
        <v>5140.7594020207616</v>
      </c>
      <c r="J14" s="564">
        <v>9.2879805596051898E-3</v>
      </c>
      <c r="K14" s="496">
        <v>9.2879805596051898E-3</v>
      </c>
      <c r="M14" s="199"/>
      <c r="N14" s="199"/>
    </row>
    <row r="15" spans="1:14" ht="18.75" customHeight="1">
      <c r="C15" s="495" t="s">
        <v>283</v>
      </c>
      <c r="D15" s="228">
        <v>33500</v>
      </c>
      <c r="E15" s="564">
        <v>6.0525561431071663E-2</v>
      </c>
      <c r="F15" s="496">
        <v>6.0525561431071663E-2</v>
      </c>
      <c r="G15" s="495"/>
      <c r="H15" s="495" t="s">
        <v>801</v>
      </c>
      <c r="I15" s="228">
        <v>0</v>
      </c>
      <c r="J15" s="564">
        <v>0</v>
      </c>
      <c r="K15" s="496">
        <v>0</v>
      </c>
    </row>
    <row r="16" spans="1:14" ht="18.75" customHeight="1">
      <c r="C16" s="562" t="s">
        <v>806</v>
      </c>
      <c r="D16" s="228">
        <v>60000</v>
      </c>
      <c r="E16" s="564">
        <v>0.10840399062281492</v>
      </c>
      <c r="F16" s="496">
        <v>0.10840399062281492</v>
      </c>
      <c r="G16" s="495"/>
      <c r="H16" s="495" t="s">
        <v>721</v>
      </c>
      <c r="I16" s="228">
        <v>0</v>
      </c>
      <c r="J16" s="564">
        <v>0</v>
      </c>
      <c r="K16" s="496">
        <v>0</v>
      </c>
    </row>
    <row r="17" spans="1:17" ht="18.75" customHeight="1">
      <c r="C17" s="562" t="s">
        <v>807</v>
      </c>
      <c r="D17" s="228">
        <v>55000</v>
      </c>
      <c r="E17" s="564">
        <v>9.937032473758034E-2</v>
      </c>
      <c r="F17" s="496">
        <v>9.937032473758034E-2</v>
      </c>
      <c r="G17" s="495"/>
      <c r="H17" s="495" t="s">
        <v>722</v>
      </c>
      <c r="I17" s="228">
        <v>47174.203999999998</v>
      </c>
      <c r="J17" s="564">
        <v>8.5231199401126889E-2</v>
      </c>
      <c r="K17" s="496">
        <v>8.5231199401126889E-2</v>
      </c>
    </row>
    <row r="18" spans="1:17" s="199" customFormat="1" ht="18.75" customHeight="1">
      <c r="A18"/>
      <c r="B18"/>
      <c r="C18" s="562" t="s">
        <v>617</v>
      </c>
      <c r="D18" s="228">
        <v>1225.7594020207616</v>
      </c>
      <c r="E18" s="564">
        <v>2.2146201787080978E-3</v>
      </c>
      <c r="F18" s="496">
        <v>2.2146201787080978E-3</v>
      </c>
      <c r="G18"/>
      <c r="H18" s="495" t="s">
        <v>723</v>
      </c>
      <c r="I18" s="228">
        <v>1000</v>
      </c>
      <c r="J18" s="564">
        <v>1.8067331756382555E-3</v>
      </c>
      <c r="K18" s="496">
        <v>1.8067331756382555E-3</v>
      </c>
      <c r="L18"/>
      <c r="M18"/>
      <c r="N18"/>
      <c r="O18"/>
      <c r="P18"/>
      <c r="Q18"/>
    </row>
    <row r="19" spans="1:17" ht="9" customHeight="1">
      <c r="D19" s="495"/>
      <c r="E19" s="495"/>
      <c r="I19" s="495"/>
      <c r="J19" s="495"/>
    </row>
    <row r="20" spans="1:17" ht="18.75" customHeight="1" thickBot="1">
      <c r="C20" s="196" t="s">
        <v>713</v>
      </c>
      <c r="D20" s="563">
        <v>553485.15912819433</v>
      </c>
      <c r="E20" s="565">
        <v>1</v>
      </c>
      <c r="F20" s="493"/>
      <c r="G20" s="495"/>
      <c r="H20" s="196" t="s">
        <v>714</v>
      </c>
      <c r="I20" s="563">
        <v>553485.15955973137</v>
      </c>
      <c r="J20" s="565">
        <v>1</v>
      </c>
      <c r="K20" s="493"/>
    </row>
    <row r="21" spans="1:17" ht="18.75" customHeight="1" thickTop="1">
      <c r="C21" s="495"/>
      <c r="D21" s="486"/>
      <c r="E21" s="495"/>
      <c r="F21" s="495"/>
      <c r="G21" s="495"/>
      <c r="H21" s="495"/>
      <c r="I21" s="495"/>
      <c r="J21" s="495"/>
      <c r="K21" s="495"/>
    </row>
    <row r="22" spans="1:17" ht="18.75" customHeight="1">
      <c r="C22" s="495" t="s">
        <v>715</v>
      </c>
      <c r="D22" s="490">
        <v>0</v>
      </c>
      <c r="E22" s="494">
        <v>0</v>
      </c>
      <c r="F22" s="495"/>
      <c r="G22" s="495"/>
      <c r="H22" s="495"/>
      <c r="I22" s="495"/>
      <c r="J22" s="495"/>
      <c r="K22" s="495"/>
    </row>
    <row r="23" spans="1:17" ht="18.75" customHeight="1">
      <c r="C23" s="495"/>
      <c r="D23" s="486"/>
      <c r="E23" s="495"/>
      <c r="F23" s="495"/>
      <c r="G23" s="495"/>
      <c r="H23" s="495"/>
      <c r="I23" s="495"/>
      <c r="J23" s="495"/>
      <c r="K23" s="495"/>
    </row>
    <row r="24" spans="1:17" ht="18.75" customHeight="1">
      <c r="C24" s="495"/>
      <c r="D24" s="495"/>
      <c r="E24" s="495"/>
      <c r="F24" s="495"/>
      <c r="G24" s="495"/>
      <c r="H24" s="495"/>
      <c r="I24" s="495"/>
      <c r="J24" s="495"/>
      <c r="K24" s="495"/>
    </row>
    <row r="25" spans="1:17" s="199" customFormat="1" ht="18.75" customHeight="1">
      <c r="C25" s="495"/>
      <c r="D25" s="495"/>
      <c r="E25" s="495"/>
      <c r="F25" s="495"/>
      <c r="G25" s="495"/>
      <c r="H25" s="495"/>
      <c r="I25" s="495"/>
      <c r="J25" s="495"/>
      <c r="K25" s="495"/>
    </row>
    <row r="26" spans="1:17" s="199" customFormat="1" ht="18.75" customHeight="1">
      <c r="C26" s="495"/>
      <c r="D26" s="495"/>
      <c r="E26" s="495"/>
      <c r="F26" s="495"/>
      <c r="G26" s="495"/>
      <c r="H26" s="495"/>
      <c r="I26" s="495"/>
      <c r="J26" s="495"/>
      <c r="K26" s="495"/>
    </row>
    <row r="27" spans="1:17" ht="18.75" customHeight="1">
      <c r="C27" s="495"/>
      <c r="D27" s="495"/>
      <c r="E27" s="495"/>
      <c r="F27" s="495"/>
      <c r="G27" s="495"/>
      <c r="H27" s="495"/>
      <c r="I27" s="495"/>
      <c r="J27" s="495"/>
      <c r="K27" s="495"/>
    </row>
    <row r="28" spans="1:17" ht="18.75" customHeight="1">
      <c r="C28" s="495"/>
      <c r="D28" s="495"/>
      <c r="E28" s="495"/>
      <c r="F28" s="495"/>
      <c r="G28" s="495"/>
      <c r="H28" s="495"/>
      <c r="I28" s="495"/>
      <c r="J28" s="495"/>
      <c r="K28" s="495"/>
    </row>
    <row r="29" spans="1:17" ht="18.75" customHeight="1">
      <c r="C29" s="495"/>
      <c r="D29" s="495"/>
      <c r="E29" s="495"/>
      <c r="F29" s="495"/>
      <c r="G29" s="495"/>
      <c r="H29" s="495"/>
      <c r="I29" s="495"/>
      <c r="J29" s="495"/>
      <c r="K29" s="495"/>
    </row>
    <row r="30" spans="1:17" ht="18.75" customHeight="1">
      <c r="C30" s="495"/>
      <c r="D30" s="495"/>
      <c r="E30" s="495"/>
      <c r="F30" s="495"/>
      <c r="G30" s="495"/>
      <c r="H30" s="495"/>
      <c r="I30" s="495"/>
      <c r="J30" s="495"/>
      <c r="K30" s="495"/>
    </row>
    <row r="31" spans="1:17" ht="18.75" customHeight="1">
      <c r="C31" s="495"/>
      <c r="D31" s="495"/>
      <c r="E31" s="495"/>
      <c r="F31" s="495"/>
      <c r="G31" s="495"/>
      <c r="H31" s="495"/>
      <c r="I31" s="495"/>
      <c r="J31" s="495"/>
      <c r="K31" s="495"/>
    </row>
    <row r="32" spans="1:17" ht="18.75" customHeight="1">
      <c r="C32" s="495"/>
      <c r="D32" s="495"/>
      <c r="E32" s="495"/>
      <c r="F32" s="495"/>
      <c r="G32" s="495"/>
      <c r="H32" s="495"/>
      <c r="I32" s="495"/>
      <c r="J32" s="495"/>
      <c r="K32" s="495"/>
    </row>
    <row r="33" spans="3:11" ht="18.75" customHeight="1">
      <c r="C33" s="495"/>
      <c r="D33" s="495"/>
      <c r="E33" s="495"/>
      <c r="F33" s="495"/>
      <c r="G33" s="495"/>
      <c r="H33" s="495"/>
      <c r="I33" s="495"/>
      <c r="J33" s="495"/>
      <c r="K33" s="495"/>
    </row>
    <row r="34" spans="3:11" ht="18.75" customHeight="1">
      <c r="C34" s="495"/>
      <c r="D34" s="495"/>
      <c r="E34" s="495"/>
      <c r="F34" s="495"/>
      <c r="G34" s="495"/>
      <c r="H34" s="495"/>
      <c r="I34" s="495"/>
      <c r="J34" s="495"/>
      <c r="K34" s="495"/>
    </row>
    <row r="35" spans="3:11" ht="18.75" customHeight="1">
      <c r="C35" s="495"/>
      <c r="D35" s="495"/>
      <c r="E35" s="495"/>
      <c r="F35" s="495"/>
      <c r="G35" s="495"/>
      <c r="H35" s="495"/>
      <c r="I35" s="495"/>
      <c r="J35" s="495"/>
      <c r="K35" s="495"/>
    </row>
    <row r="36" spans="3:11" ht="18.75" customHeight="1">
      <c r="C36" s="495"/>
      <c r="D36" s="495"/>
      <c r="E36" s="495"/>
      <c r="F36" s="495"/>
      <c r="G36" s="495"/>
      <c r="H36" s="495"/>
      <c r="I36" s="495"/>
      <c r="J36" s="495"/>
      <c r="K36" s="495"/>
    </row>
    <row r="37" spans="3:11" ht="18.75" customHeight="1">
      <c r="C37" s="495"/>
      <c r="D37" s="495"/>
      <c r="E37" s="495"/>
      <c r="F37" s="495"/>
      <c r="G37" s="495"/>
      <c r="H37" s="495"/>
      <c r="I37" s="495"/>
      <c r="J37" s="495"/>
      <c r="K37" s="495"/>
    </row>
    <row r="38" spans="3:11" ht="18.75" customHeight="1">
      <c r="C38" s="495"/>
      <c r="D38" s="495"/>
      <c r="E38" s="495"/>
      <c r="F38" s="495"/>
      <c r="G38" s="495"/>
      <c r="H38" s="495"/>
      <c r="I38" s="495"/>
      <c r="J38" s="495"/>
      <c r="K38" s="495"/>
    </row>
    <row r="39" spans="3:11" ht="18.75" customHeight="1">
      <c r="C39" s="495"/>
      <c r="D39" s="495"/>
      <c r="E39" s="495"/>
      <c r="F39" s="495"/>
      <c r="G39" s="495"/>
      <c r="H39" s="495"/>
      <c r="I39" s="495"/>
      <c r="J39" s="495"/>
      <c r="K39" s="495"/>
    </row>
    <row r="40" spans="3:11" ht="18.75" customHeight="1">
      <c r="C40" s="495"/>
      <c r="D40" s="495"/>
      <c r="E40" s="495"/>
      <c r="F40" s="495"/>
      <c r="G40" s="495"/>
      <c r="H40" s="495"/>
      <c r="I40" s="495"/>
      <c r="J40" s="495"/>
      <c r="K40" s="495"/>
    </row>
    <row r="41" spans="3:11" ht="18.75" customHeight="1">
      <c r="C41" s="495"/>
      <c r="D41" s="495"/>
      <c r="E41" s="495"/>
      <c r="F41" s="495"/>
      <c r="G41" s="495"/>
      <c r="H41" s="495"/>
      <c r="I41" s="495"/>
      <c r="J41" s="495"/>
      <c r="K41" s="495"/>
    </row>
    <row r="42" spans="3:11" ht="18.75" customHeight="1">
      <c r="C42" s="495"/>
      <c r="D42" s="495"/>
      <c r="E42" s="495"/>
      <c r="F42" s="495"/>
      <c r="G42" s="495"/>
      <c r="H42" s="495"/>
      <c r="I42" s="495"/>
      <c r="J42" s="495"/>
      <c r="K42" s="495"/>
    </row>
    <row r="43" spans="3:11" ht="18.75" customHeight="1">
      <c r="C43" s="495"/>
      <c r="D43" s="495"/>
      <c r="E43" s="495"/>
      <c r="F43" s="495"/>
      <c r="G43" s="495"/>
      <c r="H43" s="495"/>
      <c r="I43" s="495"/>
      <c r="J43" s="495"/>
      <c r="K43" s="495"/>
    </row>
    <row r="44" spans="3:11" ht="18.75" customHeight="1">
      <c r="C44" s="495"/>
      <c r="D44" s="495"/>
      <c r="E44" s="495"/>
      <c r="F44" s="495"/>
      <c r="G44" s="495"/>
      <c r="H44" s="495"/>
      <c r="I44" s="495"/>
      <c r="J44" s="495"/>
      <c r="K44" s="495"/>
    </row>
    <row r="45" spans="3:11" ht="18.75" customHeight="1"/>
    <row r="46" spans="3:11" ht="18.75" customHeight="1"/>
    <row r="47" spans="3:11" ht="18.75" customHeight="1"/>
    <row r="48" spans="3:11" ht="18.75" customHeight="1"/>
    <row r="49" ht="18.75" customHeight="1"/>
    <row r="50" ht="18.75" customHeight="1"/>
    <row r="51" ht="18.75" customHeight="1"/>
    <row r="52" ht="18.75" customHeight="1"/>
  </sheetData>
  <conditionalFormatting sqref="D22">
    <cfRule type="cellIs" dxfId="374" priority="6" operator="notEqual">
      <formula>0</formula>
    </cfRule>
  </conditionalFormatting>
  <conditionalFormatting sqref="F10:F18">
    <cfRule type="dataBar" priority="304">
      <dataBar showValue="0">
        <cfvo type="min"/>
        <cfvo type="max"/>
        <color theme="3" tint="0.79998168889431442"/>
      </dataBar>
      <extLst>
        <ext xmlns:x14="http://schemas.microsoft.com/office/spreadsheetml/2009/9/main" uri="{B025F937-C7B1-47D3-B67F-A62EFF666E3E}">
          <x14:id>{F1390E4D-F2F8-4C2A-9E02-DFA978CB6AAA}</x14:id>
        </ext>
      </extLst>
    </cfRule>
  </conditionalFormatting>
  <conditionalFormatting sqref="K10:K18">
    <cfRule type="dataBar" priority="306">
      <dataBar showValue="0">
        <cfvo type="min"/>
        <cfvo type="max"/>
        <color theme="3" tint="0.79998168889431442"/>
      </dataBar>
      <extLst>
        <ext xmlns:x14="http://schemas.microsoft.com/office/spreadsheetml/2009/9/main" uri="{B025F937-C7B1-47D3-B67F-A62EFF666E3E}">
          <x14:id>{9CD6CB86-C2B2-447A-8AB8-857AB677636F}</x14:id>
        </ext>
      </extLst>
    </cfRule>
  </conditionalFormatting>
  <conditionalFormatting sqref="D3">
    <cfRule type="cellIs" dxfId="373" priority="2" operator="notEqual">
      <formula>0</formula>
    </cfRule>
  </conditionalFormatting>
  <dataValidations disablePrompts="1" count="1">
    <dataValidation type="whole" allowBlank="1" showErrorMessage="1" errorTitle="Achtung" error="Mind. 1 max. 60 Monate!" promptTitle="Beachten" sqref="G3" xr:uid="{0CD88565-B488-4C5B-8C05-79310C40CB7C}">
      <formula1>1</formula1>
      <formula2>60</formula2>
    </dataValidation>
  </dataValidations>
  <hyperlinks>
    <hyperlink ref="E2" location="Index!A1" display="Zum Inhaltsverzeichnis" xr:uid="{E9F72FB5-08B5-4244-A14C-D1FAF09CF3B2}"/>
    <hyperlink ref="E3" location="Fehlerkontrolle" display="Zur Fehleranalyse" xr:uid="{70FEC074-2BEA-405A-A164-CD0A170B90E7}"/>
  </hyperlinks>
  <printOptions horizontalCentered="1"/>
  <pageMargins left="0.39370078740157483" right="0.39370078740157483" top="0.39370078740157483" bottom="0.59055118110236227" header="0.31496062992125984" footer="0.31496062992125984"/>
  <pageSetup paperSize="9" scale="78" pageOrder="overThenDown" orientation="landscape" r:id="rId1"/>
  <headerFooter>
    <oddFooter>&amp;LEine Vorlage von www.financial-modelling-videos.de&amp;C&amp;A&amp;R&amp;P von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dataBar" id="{F1390E4D-F2F8-4C2A-9E02-DFA978CB6AAA}">
            <x14:dataBar minLength="0" maxLength="100" gradient="0">
              <x14:cfvo type="autoMin"/>
              <x14:cfvo type="autoMax"/>
              <x14:negativeFillColor rgb="FFFF0000"/>
              <x14:axisColor rgb="FF000000"/>
            </x14:dataBar>
          </x14:cfRule>
          <xm:sqref>F10:F18</xm:sqref>
        </x14:conditionalFormatting>
        <x14:conditionalFormatting xmlns:xm="http://schemas.microsoft.com/office/excel/2006/main">
          <x14:cfRule type="dataBar" id="{9CD6CB86-C2B2-447A-8AB8-857AB677636F}">
            <x14:dataBar minLength="0" maxLength="100" gradient="0">
              <x14:cfvo type="autoMin"/>
              <x14:cfvo type="autoMax"/>
              <x14:negativeFillColor rgb="FFFF0000"/>
              <x14:axisColor rgb="FF000000"/>
            </x14:dataBar>
          </x14:cfRule>
          <xm:sqref>K10:K18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B9A81-D3F0-4E54-8524-E629D033E22C}">
  <sheetPr>
    <tabColor rgb="FFFF0000"/>
    <pageSetUpPr fitToPage="1"/>
  </sheetPr>
  <dimension ref="A1:Q59"/>
  <sheetViews>
    <sheetView showGridLines="0" zoomScale="130" zoomScaleNormal="130" workbookViewId="0">
      <selection activeCell="G28" sqref="G28"/>
    </sheetView>
  </sheetViews>
  <sheetFormatPr baseColWidth="10" defaultRowHeight="12.75"/>
  <cols>
    <col min="1" max="2" width="4.5703125" customWidth="1"/>
    <col min="3" max="3" width="44.42578125" customWidth="1"/>
    <col min="5" max="5" width="5" customWidth="1"/>
  </cols>
  <sheetData>
    <row r="1" spans="1:17" ht="22.5" customHeight="1">
      <c r="A1" s="42" t="s">
        <v>164</v>
      </c>
      <c r="B1" s="42"/>
      <c r="C1" s="42"/>
      <c r="D1" s="42"/>
      <c r="E1" s="272"/>
      <c r="F1" s="42"/>
      <c r="G1" s="42"/>
      <c r="H1" s="42"/>
      <c r="I1" s="42"/>
      <c r="J1" s="42"/>
      <c r="K1" s="42"/>
      <c r="L1" s="42"/>
      <c r="M1" s="42"/>
      <c r="N1" s="42"/>
      <c r="O1" s="42"/>
    </row>
    <row r="2" spans="1:17" s="199" customFormat="1" ht="18.75" customHeight="1">
      <c r="A2" s="186"/>
      <c r="B2" s="186"/>
      <c r="C2" s="186" t="s">
        <v>844</v>
      </c>
      <c r="D2" s="186"/>
      <c r="E2" s="35" t="s">
        <v>180</v>
      </c>
      <c r="F2" s="185"/>
      <c r="G2" s="185"/>
      <c r="H2" s="495"/>
    </row>
    <row r="3" spans="1:17" s="199" customFormat="1" ht="18.75" customHeight="1">
      <c r="A3" s="234"/>
      <c r="B3" s="234"/>
      <c r="C3" s="186" t="s">
        <v>745</v>
      </c>
      <c r="D3" s="235">
        <v>0</v>
      </c>
      <c r="E3" s="271" t="s">
        <v>181</v>
      </c>
      <c r="F3" s="185"/>
      <c r="G3" s="236"/>
      <c r="H3" s="236"/>
    </row>
    <row r="4" spans="1:17" ht="18.75" customHeight="1">
      <c r="D4" s="495"/>
      <c r="E4" s="495"/>
      <c r="F4" s="495"/>
      <c r="G4" s="495"/>
      <c r="H4" s="495"/>
      <c r="I4" s="495"/>
      <c r="J4" s="495"/>
      <c r="K4" s="495"/>
      <c r="L4" s="495"/>
      <c r="M4" s="495"/>
      <c r="N4" s="495"/>
      <c r="O4" s="495"/>
      <c r="P4" s="495"/>
      <c r="Q4" s="495"/>
    </row>
    <row r="5" spans="1:17" ht="18.75" customHeight="1">
      <c r="C5" s="2" t="s">
        <v>164</v>
      </c>
      <c r="D5" s="190"/>
      <c r="E5" s="190"/>
      <c r="F5" s="495"/>
      <c r="G5" s="495"/>
      <c r="H5" s="495"/>
      <c r="I5" s="495"/>
      <c r="J5" s="495"/>
      <c r="K5" s="495"/>
      <c r="L5" s="495"/>
      <c r="M5" s="495"/>
      <c r="N5" s="495"/>
      <c r="O5" s="495"/>
      <c r="P5" s="495"/>
      <c r="Q5" s="495"/>
    </row>
    <row r="6" spans="1:17" ht="18.75" customHeight="1">
      <c r="C6" s="143" t="s">
        <v>809</v>
      </c>
      <c r="D6" s="495"/>
      <c r="E6" s="495"/>
      <c r="F6" s="586">
        <v>2022</v>
      </c>
      <c r="G6" s="566" t="s">
        <v>421</v>
      </c>
      <c r="H6" s="586">
        <v>2023</v>
      </c>
      <c r="I6" s="566" t="s">
        <v>421</v>
      </c>
      <c r="J6" s="586">
        <v>2024</v>
      </c>
      <c r="K6" s="566" t="s">
        <v>421</v>
      </c>
      <c r="L6" s="586">
        <v>2025</v>
      </c>
      <c r="M6" s="566" t="s">
        <v>421</v>
      </c>
      <c r="N6" s="586">
        <v>2026</v>
      </c>
      <c r="O6" s="566" t="s">
        <v>421</v>
      </c>
      <c r="Q6" s="495"/>
    </row>
    <row r="7" spans="1:17" ht="18.75" customHeight="1">
      <c r="C7" s="143"/>
      <c r="D7" s="495"/>
      <c r="E7" s="495"/>
      <c r="F7" s="571"/>
      <c r="G7" s="568"/>
      <c r="H7" s="569"/>
      <c r="I7" s="568"/>
      <c r="J7" s="569"/>
      <c r="K7" s="568"/>
      <c r="L7" s="569"/>
      <c r="M7" s="568"/>
      <c r="N7" s="569"/>
      <c r="O7" s="568"/>
      <c r="Q7" s="495"/>
    </row>
    <row r="8" spans="1:17" ht="18.75" customHeight="1">
      <c r="C8" s="132" t="s">
        <v>158</v>
      </c>
      <c r="D8" s="495"/>
      <c r="E8" s="495"/>
      <c r="F8" s="572">
        <v>461800</v>
      </c>
      <c r="G8" s="573">
        <v>1</v>
      </c>
      <c r="H8" s="574">
        <v>1202528.1979295695</v>
      </c>
      <c r="I8" s="573">
        <v>1</v>
      </c>
      <c r="J8" s="574">
        <v>1363719.8929702546</v>
      </c>
      <c r="K8" s="575">
        <v>1</v>
      </c>
      <c r="L8" s="574">
        <v>1510801.4033408524</v>
      </c>
      <c r="M8" s="573">
        <v>1</v>
      </c>
      <c r="N8" s="574">
        <v>1676536.5306960563</v>
      </c>
      <c r="O8" s="573">
        <v>1</v>
      </c>
      <c r="Q8" s="495"/>
    </row>
    <row r="9" spans="1:17" ht="18.75" customHeight="1">
      <c r="C9" s="132" t="s">
        <v>597</v>
      </c>
      <c r="D9" s="495"/>
      <c r="E9" s="495"/>
      <c r="F9" s="576">
        <v>-100</v>
      </c>
      <c r="G9" s="573">
        <v>-2.1654395842355997E-4</v>
      </c>
      <c r="H9" s="577">
        <v>4730.5706089426731</v>
      </c>
      <c r="I9" s="573">
        <v>3.9338542057370833E-3</v>
      </c>
      <c r="J9" s="577">
        <v>1722.3562766884988</v>
      </c>
      <c r="K9" s="573">
        <v>1.2629839056883705E-3</v>
      </c>
      <c r="L9" s="577">
        <v>1940.7941633775044</v>
      </c>
      <c r="M9" s="573">
        <v>1.2846123647262998E-3</v>
      </c>
      <c r="N9" s="577">
        <v>2186.9354416278074</v>
      </c>
      <c r="O9" s="573">
        <v>1.3044364984518687E-3</v>
      </c>
      <c r="Q9" s="495"/>
    </row>
    <row r="10" spans="1:17" ht="18.75" customHeight="1">
      <c r="C10" s="132" t="s">
        <v>598</v>
      </c>
      <c r="D10" s="495"/>
      <c r="E10" s="282"/>
      <c r="F10" s="672">
        <v>0</v>
      </c>
      <c r="G10" s="573">
        <v>0</v>
      </c>
      <c r="H10" s="577">
        <v>0</v>
      </c>
      <c r="I10" s="573">
        <v>0</v>
      </c>
      <c r="J10" s="577">
        <v>22144</v>
      </c>
      <c r="K10" s="573">
        <v>1.6237938680918693E-2</v>
      </c>
      <c r="L10" s="577">
        <v>3255</v>
      </c>
      <c r="M10" s="573">
        <v>2.1544856873988742E-3</v>
      </c>
      <c r="N10" s="577">
        <v>7155</v>
      </c>
      <c r="O10" s="573">
        <v>4.2677268696491941E-3</v>
      </c>
      <c r="Q10" s="495"/>
    </row>
    <row r="11" spans="1:17" ht="18.75" customHeight="1">
      <c r="C11" s="183" t="s">
        <v>599</v>
      </c>
      <c r="D11" s="189"/>
      <c r="E11" s="189"/>
      <c r="F11" s="578">
        <v>461700</v>
      </c>
      <c r="G11" s="579">
        <v>0.99978345604157648</v>
      </c>
      <c r="H11" s="580">
        <v>1207258.7685385123</v>
      </c>
      <c r="I11" s="579">
        <v>1.0039338542057372</v>
      </c>
      <c r="J11" s="580">
        <v>1387586.249246943</v>
      </c>
      <c r="K11" s="579">
        <v>1.017500922586607</v>
      </c>
      <c r="L11" s="580">
        <v>1515997.1975042298</v>
      </c>
      <c r="M11" s="579">
        <v>1.0034390980521251</v>
      </c>
      <c r="N11" s="580">
        <v>1685878.4661376842</v>
      </c>
      <c r="O11" s="579">
        <v>1.0055721633681012</v>
      </c>
      <c r="Q11" s="495"/>
    </row>
    <row r="12" spans="1:17" ht="18.75" customHeight="1">
      <c r="C12" s="199" t="s">
        <v>600</v>
      </c>
      <c r="D12" s="495"/>
      <c r="E12" s="495"/>
      <c r="F12" s="576">
        <v>197806</v>
      </c>
      <c r="G12" s="573">
        <v>0.42833694239930709</v>
      </c>
      <c r="H12" s="577">
        <v>490481.84978077048</v>
      </c>
      <c r="I12" s="573">
        <v>0.40787554971704487</v>
      </c>
      <c r="J12" s="577">
        <v>497401.51774598012</v>
      </c>
      <c r="K12" s="573">
        <v>0.36473877099688934</v>
      </c>
      <c r="L12" s="577">
        <v>550569.29936608428</v>
      </c>
      <c r="M12" s="573">
        <v>0.36442202009384167</v>
      </c>
      <c r="N12" s="577">
        <v>543418.62526436581</v>
      </c>
      <c r="O12" s="573">
        <v>0.32413169371188821</v>
      </c>
      <c r="Q12" s="495"/>
    </row>
    <row r="13" spans="1:17" ht="18.75" customHeight="1">
      <c r="C13" s="183" t="s">
        <v>601</v>
      </c>
      <c r="D13" s="189"/>
      <c r="E13" s="189"/>
      <c r="F13" s="578">
        <v>263894</v>
      </c>
      <c r="G13" s="581">
        <v>0.57144651364226939</v>
      </c>
      <c r="H13" s="580">
        <v>716776.91875774181</v>
      </c>
      <c r="I13" s="581">
        <v>0.59605830448869235</v>
      </c>
      <c r="J13" s="580">
        <v>890184.73150096298</v>
      </c>
      <c r="K13" s="581">
        <v>0.65276215158971773</v>
      </c>
      <c r="L13" s="580">
        <v>965427.89813814557</v>
      </c>
      <c r="M13" s="581">
        <v>0.63901707795828355</v>
      </c>
      <c r="N13" s="580">
        <v>1142459.8408733183</v>
      </c>
      <c r="O13" s="581">
        <v>0.68144046965621285</v>
      </c>
      <c r="Q13" s="495"/>
    </row>
    <row r="14" spans="1:17" ht="18.75" customHeight="1">
      <c r="C14" s="107" t="s">
        <v>602</v>
      </c>
      <c r="D14" s="495"/>
      <c r="E14" s="495"/>
      <c r="F14" s="576">
        <v>198270.00000000003</v>
      </c>
      <c r="G14" s="573">
        <v>0.42934170636639246</v>
      </c>
      <c r="H14" s="577">
        <v>426234.8333333332</v>
      </c>
      <c r="I14" s="573">
        <v>0.35444893023481283</v>
      </c>
      <c r="J14" s="577">
        <v>620364.02656250005</v>
      </c>
      <c r="K14" s="573">
        <v>0.45490575429776425</v>
      </c>
      <c r="L14" s="577">
        <v>674407.43269791629</v>
      </c>
      <c r="M14" s="573">
        <v>0.44639052572137639</v>
      </c>
      <c r="N14" s="577">
        <v>735986.93035505188</v>
      </c>
      <c r="O14" s="573">
        <v>0.43899248055721662</v>
      </c>
      <c r="Q14" s="495"/>
    </row>
    <row r="15" spans="1:17" ht="18.75" customHeight="1">
      <c r="C15" s="199" t="s">
        <v>603</v>
      </c>
      <c r="D15" s="495"/>
      <c r="E15" s="495"/>
      <c r="F15" s="572">
        <v>60113.48073527051</v>
      </c>
      <c r="G15" s="573">
        <v>0.13017211073033891</v>
      </c>
      <c r="H15" s="577">
        <v>59142.179352943735</v>
      </c>
      <c r="I15" s="573">
        <v>4.9181532254104876E-2</v>
      </c>
      <c r="J15" s="577">
        <v>65240.286184950652</v>
      </c>
      <c r="K15" s="573">
        <v>4.7839946107153891E-2</v>
      </c>
      <c r="L15" s="577">
        <v>65424.194752915886</v>
      </c>
      <c r="M15" s="573">
        <v>4.330429837319625E-2</v>
      </c>
      <c r="N15" s="577">
        <v>66285.495165786386</v>
      </c>
      <c r="O15" s="573">
        <v>3.9537161256048677E-2</v>
      </c>
      <c r="Q15" s="495"/>
    </row>
    <row r="16" spans="1:17" ht="18.75" customHeight="1">
      <c r="C16" s="183" t="s">
        <v>724</v>
      </c>
      <c r="D16" s="189"/>
      <c r="E16" s="189"/>
      <c r="F16" s="578">
        <v>5510.5192647294607</v>
      </c>
      <c r="G16" s="581">
        <v>1.1932696545538026E-2</v>
      </c>
      <c r="H16" s="580">
        <v>231399.90607146488</v>
      </c>
      <c r="I16" s="581">
        <v>0.19242784199977461</v>
      </c>
      <c r="J16" s="580">
        <v>204580.41875351229</v>
      </c>
      <c r="K16" s="581">
        <v>0.15001645118479956</v>
      </c>
      <c r="L16" s="580">
        <v>225596.2706873134</v>
      </c>
      <c r="M16" s="581">
        <v>0.14932225386371087</v>
      </c>
      <c r="N16" s="580">
        <v>340187.41535248002</v>
      </c>
      <c r="O16" s="581">
        <v>0.20291082784294753</v>
      </c>
      <c r="Q16" s="495"/>
    </row>
    <row r="17" spans="3:17" ht="18.75" customHeight="1">
      <c r="C17" s="199" t="s">
        <v>151</v>
      </c>
      <c r="D17" s="495"/>
      <c r="E17" s="495"/>
      <c r="F17" s="576">
        <v>26200</v>
      </c>
      <c r="G17" s="573">
        <v>5.6734517106972714E-2</v>
      </c>
      <c r="H17" s="577">
        <v>36103.611111111117</v>
      </c>
      <c r="I17" s="573">
        <v>3.0023088999718953E-2</v>
      </c>
      <c r="J17" s="577">
        <v>39588.333333333336</v>
      </c>
      <c r="K17" s="573">
        <v>2.9029666236742968E-2</v>
      </c>
      <c r="L17" s="577">
        <v>39604.999999999993</v>
      </c>
      <c r="M17" s="573">
        <v>2.6214563947598277E-2</v>
      </c>
      <c r="N17" s="577">
        <v>26227.222222222219</v>
      </c>
      <c r="O17" s="573">
        <v>1.5643692661640559E-2</v>
      </c>
      <c r="Q17" s="495"/>
    </row>
    <row r="18" spans="3:17" ht="18.75" customHeight="1">
      <c r="C18" s="183" t="s">
        <v>604</v>
      </c>
      <c r="D18" s="189"/>
      <c r="E18" s="189"/>
      <c r="F18" s="578">
        <v>-20689.480735270539</v>
      </c>
      <c r="G18" s="581">
        <v>-4.480182056143469E-2</v>
      </c>
      <c r="H18" s="580">
        <v>195296.29496035376</v>
      </c>
      <c r="I18" s="581">
        <v>0.16240475300005563</v>
      </c>
      <c r="J18" s="580">
        <v>164992.08542017895</v>
      </c>
      <c r="K18" s="581">
        <v>0.12098678494805659</v>
      </c>
      <c r="L18" s="580">
        <v>185991.2706873134</v>
      </c>
      <c r="M18" s="581">
        <v>0.12310768991611259</v>
      </c>
      <c r="N18" s="580">
        <v>313960.19313025777</v>
      </c>
      <c r="O18" s="581">
        <v>0.18726713518130697</v>
      </c>
      <c r="Q18" s="495"/>
    </row>
    <row r="19" spans="3:17" ht="18.75" customHeight="1">
      <c r="C19" s="199" t="s">
        <v>605</v>
      </c>
      <c r="D19" s="495"/>
      <c r="E19" s="495"/>
      <c r="F19" s="576">
        <v>234.89527229795439</v>
      </c>
      <c r="G19" s="573">
        <v>5.0865152078379038E-4</v>
      </c>
      <c r="H19" s="577">
        <v>1879.594396790415</v>
      </c>
      <c r="I19" s="573">
        <v>1.5630356111620265E-3</v>
      </c>
      <c r="J19" s="577">
        <v>3512.8476938054087</v>
      </c>
      <c r="K19" s="573">
        <v>2.5759305205662426E-3</v>
      </c>
      <c r="L19" s="577">
        <v>5369.0079930067395</v>
      </c>
      <c r="M19" s="573">
        <v>3.5537483491438326E-3</v>
      </c>
      <c r="N19" s="577">
        <v>8182.2032920442316</v>
      </c>
      <c r="O19" s="573">
        <v>4.8804205230453188E-3</v>
      </c>
      <c r="Q19" s="495"/>
    </row>
    <row r="20" spans="3:17" ht="18.75" customHeight="1">
      <c r="C20" s="199" t="s">
        <v>606</v>
      </c>
      <c r="D20" s="495"/>
      <c r="E20" s="495"/>
      <c r="F20" s="576">
        <v>3242.4432481626582</v>
      </c>
      <c r="G20" s="573">
        <v>7.0213149592088745E-3</v>
      </c>
      <c r="H20" s="577">
        <v>5556.0775171194618</v>
      </c>
      <c r="I20" s="573">
        <v>4.6203303396007969E-3</v>
      </c>
      <c r="J20" s="577">
        <v>4606.1737009703511</v>
      </c>
      <c r="K20" s="573">
        <v>3.3776538163844331E-3</v>
      </c>
      <c r="L20" s="577">
        <v>3575.5389645877931</v>
      </c>
      <c r="M20" s="573">
        <v>2.3666505449896746E-3</v>
      </c>
      <c r="N20" s="577">
        <v>2905.1316830145215</v>
      </c>
      <c r="O20" s="573">
        <v>1.7328174064947951E-3</v>
      </c>
      <c r="Q20" s="495"/>
    </row>
    <row r="21" spans="3:17" ht="18.75" customHeight="1">
      <c r="C21" s="183" t="s">
        <v>169</v>
      </c>
      <c r="D21" s="189"/>
      <c r="E21" s="189"/>
      <c r="F21" s="578">
        <v>-23697.028711135241</v>
      </c>
      <c r="G21" s="581">
        <v>-5.1314483999859765E-2</v>
      </c>
      <c r="H21" s="580">
        <v>191619.81184002469</v>
      </c>
      <c r="I21" s="581">
        <v>0.15934745827161687</v>
      </c>
      <c r="J21" s="580">
        <v>163898.75941301399</v>
      </c>
      <c r="K21" s="581">
        <v>0.12018506165223838</v>
      </c>
      <c r="L21" s="580">
        <v>187784.73971573234</v>
      </c>
      <c r="M21" s="581">
        <v>0.12429478772026675</v>
      </c>
      <c r="N21" s="580">
        <v>319237.26473928749</v>
      </c>
      <c r="O21" s="581">
        <v>0.19041473829785749</v>
      </c>
      <c r="Q21" s="495"/>
    </row>
    <row r="22" spans="3:17" ht="18.75" customHeight="1">
      <c r="C22" s="49" t="s">
        <v>214</v>
      </c>
      <c r="D22" s="495"/>
      <c r="E22" s="495"/>
      <c r="F22" s="576">
        <v>0</v>
      </c>
      <c r="G22" s="573">
        <v>0</v>
      </c>
      <c r="H22" s="577">
        <v>48876.834938666812</v>
      </c>
      <c r="I22" s="573">
        <v>4.0645063477779221E-2</v>
      </c>
      <c r="J22" s="577">
        <v>49169.627823904193</v>
      </c>
      <c r="K22" s="573">
        <v>3.6055518495671512E-2</v>
      </c>
      <c r="L22" s="577">
        <v>56335.421914719605</v>
      </c>
      <c r="M22" s="573">
        <v>3.7288436316079962E-2</v>
      </c>
      <c r="N22" s="577">
        <v>95771.179421786277</v>
      </c>
      <c r="O22" s="573">
        <v>5.7124421489357265E-2</v>
      </c>
      <c r="Q22" s="495"/>
    </row>
    <row r="23" spans="3:17" ht="18.75" customHeight="1" thickBot="1">
      <c r="C23" s="184" t="s">
        <v>725</v>
      </c>
      <c r="D23" s="197"/>
      <c r="E23" s="197"/>
      <c r="F23" s="582">
        <v>-23697.028711135241</v>
      </c>
      <c r="G23" s="583">
        <v>-5.1314483999859765E-2</v>
      </c>
      <c r="H23" s="584">
        <v>142742.97690135788</v>
      </c>
      <c r="I23" s="583">
        <v>0.11870239479383762</v>
      </c>
      <c r="J23" s="584">
        <v>114729.13158910981</v>
      </c>
      <c r="K23" s="583">
        <v>8.4129543156566886E-2</v>
      </c>
      <c r="L23" s="584">
        <v>131449.31780101274</v>
      </c>
      <c r="M23" s="583">
        <v>8.7006351404186791E-2</v>
      </c>
      <c r="N23" s="584">
        <v>223466.08531750122</v>
      </c>
      <c r="O23" s="583">
        <v>0.13329031680850023</v>
      </c>
      <c r="Q23" s="495"/>
    </row>
    <row r="24" spans="3:17" ht="18.75" customHeight="1" thickTop="1">
      <c r="C24" s="528" t="s">
        <v>726</v>
      </c>
      <c r="D24" s="155">
        <v>-5000</v>
      </c>
      <c r="E24" s="495"/>
      <c r="F24" s="576">
        <v>-28697.028711135241</v>
      </c>
      <c r="G24" s="585"/>
      <c r="H24" s="577">
        <v>114045.94819022264</v>
      </c>
      <c r="I24" s="585"/>
      <c r="J24" s="577">
        <v>228775.07977933245</v>
      </c>
      <c r="K24" s="585"/>
      <c r="L24" s="577">
        <v>360224.39758034516</v>
      </c>
      <c r="M24" s="585"/>
      <c r="N24" s="577">
        <v>583690.48289784638</v>
      </c>
      <c r="O24" s="585"/>
      <c r="Q24" s="495"/>
    </row>
    <row r="25" spans="3:17" ht="18.75" customHeight="1">
      <c r="C25" s="570" t="s">
        <v>703</v>
      </c>
      <c r="D25" s="48">
        <v>0</v>
      </c>
      <c r="E25" s="240"/>
      <c r="F25" s="277"/>
      <c r="G25" s="240"/>
      <c r="H25" s="277"/>
      <c r="I25" s="495"/>
      <c r="J25" s="277"/>
      <c r="K25" s="495"/>
      <c r="L25" s="277"/>
      <c r="M25" s="495"/>
      <c r="N25" s="486"/>
      <c r="O25" s="495"/>
      <c r="Q25" s="495"/>
    </row>
    <row r="26" spans="3:17" ht="18.75" customHeight="1">
      <c r="D26" s="495"/>
      <c r="E26" s="495"/>
      <c r="F26" s="495"/>
      <c r="G26" s="495"/>
      <c r="H26" s="495"/>
      <c r="I26" s="495"/>
      <c r="J26" s="495"/>
      <c r="L26" s="495"/>
      <c r="M26" s="495"/>
      <c r="O26" s="495"/>
      <c r="Q26" s="495"/>
    </row>
    <row r="27" spans="3:17" ht="18.75" customHeight="1">
      <c r="D27" s="495"/>
      <c r="E27" s="495"/>
      <c r="F27" s="495"/>
      <c r="G27" s="495"/>
      <c r="H27" s="495"/>
      <c r="I27" s="495"/>
      <c r="J27" s="495"/>
      <c r="K27" s="495"/>
      <c r="L27" s="495"/>
      <c r="M27" s="495"/>
      <c r="O27" s="495"/>
      <c r="Q27" s="495"/>
    </row>
    <row r="28" spans="3:17" ht="18.75" customHeight="1">
      <c r="C28" s="142" t="s">
        <v>730</v>
      </c>
      <c r="D28" s="132"/>
      <c r="E28" s="132"/>
      <c r="F28" s="132"/>
      <c r="G28" s="132"/>
      <c r="H28" s="132"/>
      <c r="I28" s="132"/>
      <c r="J28" s="132"/>
      <c r="K28" s="132"/>
      <c r="L28" s="132"/>
      <c r="M28" s="132"/>
      <c r="O28" s="132"/>
      <c r="P28" s="132"/>
      <c r="Q28" s="495"/>
    </row>
    <row r="29" spans="3:17" ht="18.75" customHeight="1">
      <c r="C29" s="132" t="s">
        <v>851</v>
      </c>
      <c r="D29" s="495"/>
      <c r="E29" s="495"/>
      <c r="F29" s="495"/>
      <c r="G29" s="495"/>
      <c r="H29" s="495"/>
      <c r="I29" s="495"/>
      <c r="J29" s="495"/>
      <c r="K29" s="495"/>
      <c r="L29" s="495"/>
      <c r="M29" s="495"/>
      <c r="O29" s="495"/>
      <c r="P29" s="495"/>
      <c r="Q29" s="495"/>
    </row>
    <row r="30" spans="3:17" ht="18.75" customHeight="1">
      <c r="D30" s="495"/>
      <c r="E30" s="495"/>
      <c r="F30" s="495"/>
      <c r="G30" s="495"/>
      <c r="H30" s="495"/>
      <c r="I30" s="495"/>
      <c r="J30" s="495"/>
      <c r="K30" s="495"/>
      <c r="L30" s="495"/>
      <c r="M30" s="495"/>
      <c r="N30" s="495"/>
      <c r="O30" s="495"/>
      <c r="P30" s="495"/>
      <c r="Q30" s="495"/>
    </row>
    <row r="31" spans="3:17" ht="18.75" customHeight="1">
      <c r="D31" s="495"/>
      <c r="E31" s="495"/>
      <c r="F31" s="495"/>
      <c r="G31" s="495"/>
      <c r="H31" s="495"/>
      <c r="I31" s="495"/>
      <c r="J31" s="495"/>
      <c r="K31" s="495"/>
      <c r="L31" s="495"/>
      <c r="M31" s="495"/>
      <c r="N31" s="495"/>
      <c r="O31" s="495"/>
      <c r="P31" s="495"/>
      <c r="Q31" s="495"/>
    </row>
    <row r="32" spans="3:17" ht="18.75" customHeight="1">
      <c r="D32" s="495"/>
      <c r="E32" s="495"/>
      <c r="F32" s="495"/>
      <c r="G32" s="495"/>
      <c r="H32" s="495"/>
      <c r="I32" s="495"/>
      <c r="J32" s="495"/>
      <c r="K32" s="495"/>
      <c r="L32" s="495"/>
      <c r="M32" s="495"/>
      <c r="N32" s="495"/>
      <c r="O32" s="495"/>
      <c r="P32" s="495"/>
      <c r="Q32" s="495"/>
    </row>
    <row r="33" spans="4:17" ht="18.75" customHeight="1">
      <c r="D33" s="495"/>
      <c r="E33" s="495"/>
      <c r="F33" s="495"/>
      <c r="G33" s="495"/>
      <c r="H33" s="495"/>
      <c r="I33" s="495"/>
      <c r="J33" s="495"/>
      <c r="K33" s="495"/>
      <c r="L33" s="495"/>
      <c r="M33" s="495"/>
      <c r="N33" s="495"/>
      <c r="O33" s="495"/>
      <c r="P33" s="495"/>
      <c r="Q33" s="495"/>
    </row>
    <row r="34" spans="4:17" ht="18.75" customHeight="1">
      <c r="D34" s="495"/>
      <c r="E34" s="495"/>
      <c r="F34" s="495"/>
      <c r="G34" s="495"/>
      <c r="H34" s="495"/>
      <c r="I34" s="495"/>
      <c r="J34" s="495"/>
      <c r="K34" s="495"/>
      <c r="L34" s="495"/>
      <c r="M34" s="495"/>
      <c r="N34" s="495"/>
      <c r="O34" s="495"/>
      <c r="P34" s="495"/>
      <c r="Q34" s="495"/>
    </row>
    <row r="35" spans="4:17" ht="18.75" customHeight="1">
      <c r="D35" s="495"/>
      <c r="E35" s="495"/>
      <c r="F35" s="495"/>
      <c r="G35" s="495"/>
      <c r="H35" s="495"/>
      <c r="I35" s="495"/>
      <c r="J35" s="495"/>
      <c r="K35" s="495"/>
      <c r="L35" s="495"/>
      <c r="M35" s="495"/>
      <c r="N35" s="495"/>
      <c r="O35" s="495"/>
      <c r="P35" s="495"/>
      <c r="Q35" s="495"/>
    </row>
    <row r="36" spans="4:17" ht="18.75" customHeight="1">
      <c r="D36" s="495"/>
      <c r="E36" s="495"/>
      <c r="F36" s="495"/>
      <c r="G36" s="495"/>
      <c r="H36" s="495"/>
      <c r="I36" s="495"/>
      <c r="J36" s="495"/>
      <c r="K36" s="495"/>
      <c r="L36" s="495"/>
      <c r="M36" s="495"/>
      <c r="N36" s="495"/>
      <c r="O36" s="495"/>
      <c r="P36" s="495"/>
      <c r="Q36" s="495"/>
    </row>
    <row r="37" spans="4:17" ht="18.75" customHeight="1">
      <c r="D37" s="495"/>
      <c r="E37" s="495"/>
      <c r="F37" s="495"/>
      <c r="G37" s="495"/>
      <c r="H37" s="495"/>
      <c r="I37" s="495"/>
      <c r="J37" s="495"/>
      <c r="K37" s="495"/>
      <c r="L37" s="495"/>
      <c r="M37" s="495"/>
      <c r="N37" s="495"/>
      <c r="O37" s="495"/>
      <c r="P37" s="495"/>
      <c r="Q37" s="495"/>
    </row>
    <row r="38" spans="4:17" ht="18.75" customHeight="1"/>
    <row r="39" spans="4:17" ht="18.75" customHeight="1"/>
    <row r="40" spans="4:17" ht="18.75" customHeight="1"/>
    <row r="41" spans="4:17" ht="18.75" customHeight="1"/>
    <row r="42" spans="4:17" ht="18.75" customHeight="1"/>
    <row r="43" spans="4:17" ht="18.75" customHeight="1"/>
    <row r="44" spans="4:17" ht="18.75" customHeight="1"/>
    <row r="45" spans="4:17" ht="18.75" customHeight="1"/>
    <row r="46" spans="4:17" ht="18.75" customHeight="1"/>
    <row r="47" spans="4:17" ht="18.75" customHeight="1"/>
    <row r="48" spans="4:17"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sheetData>
  <conditionalFormatting sqref="D25">
    <cfRule type="cellIs" dxfId="372" priority="4" operator="notEqual">
      <formula>0</formula>
    </cfRule>
  </conditionalFormatting>
  <conditionalFormatting sqref="D3">
    <cfRule type="cellIs" dxfId="371" priority="1" operator="notEqual">
      <formula>0</formula>
    </cfRule>
  </conditionalFormatting>
  <hyperlinks>
    <hyperlink ref="E2" location="Index!A1" display="Zum Inhaltsverzeichnis" xr:uid="{C51C4DF4-67D9-4550-BD28-D8649CC90C5E}"/>
    <hyperlink ref="E3" location="Fehlerkontrolle" display="Zur Fehleranalyse" xr:uid="{83425A1E-7D50-45C3-8626-A6CB993CADFE}"/>
  </hyperlinks>
  <printOptions horizontalCentered="1"/>
  <pageMargins left="0.39370078740157483" right="0.39370078740157483" top="0.39370078740157483" bottom="0.59055118110236227" header="0.31496062992125984" footer="0.31496062992125984"/>
  <pageSetup paperSize="9" scale="68" pageOrder="overThenDown" orientation="landscape" r:id="rId1"/>
  <headerFooter>
    <oddFooter>&amp;LEine Vorlage von www.financial-modelling-videos.de&amp;C&amp;A&amp;R&amp;P von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22</vt:i4>
      </vt:variant>
      <vt:variant>
        <vt:lpstr>Benannte Bereiche</vt:lpstr>
      </vt:variant>
      <vt:variant>
        <vt:i4>68</vt:i4>
      </vt:variant>
    </vt:vector>
  </HeadingPairs>
  <TitlesOfParts>
    <vt:vector size="90" baseType="lpstr">
      <vt:lpstr>Video-Training</vt:lpstr>
      <vt:lpstr>Fimovi</vt:lpstr>
      <vt:lpstr>Index</vt:lpstr>
      <vt:lpstr>GuV</vt:lpstr>
      <vt:lpstr>Cashflow</vt:lpstr>
      <vt:lpstr>Bilanz</vt:lpstr>
      <vt:lpstr>Ueb_1</vt:lpstr>
      <vt:lpstr>Ueb_2</vt:lpstr>
      <vt:lpstr>Ueb_3</vt:lpstr>
      <vt:lpstr>Ueb_4</vt:lpstr>
      <vt:lpstr>Ueb_5</vt:lpstr>
      <vt:lpstr>Annahmen</vt:lpstr>
      <vt:lpstr>Umsatz</vt:lpstr>
      <vt:lpstr>Kosten</vt:lpstr>
      <vt:lpstr>Personal</vt:lpstr>
      <vt:lpstr>Invest+AfA</vt:lpstr>
      <vt:lpstr>GuV+CF+Bilanz</vt:lpstr>
      <vt:lpstr>Finanzierung</vt:lpstr>
      <vt:lpstr>WC+Steuern</vt:lpstr>
      <vt:lpstr>Timing</vt:lpstr>
      <vt:lpstr>Rohdaten</vt:lpstr>
      <vt:lpstr>Formate</vt:lpstr>
      <vt:lpstr>Currency</vt:lpstr>
      <vt:lpstr>Annahmen!Druckbereich</vt:lpstr>
      <vt:lpstr>Bilanz!Druckbereich</vt:lpstr>
      <vt:lpstr>Cashflow!Druckbereich</vt:lpstr>
      <vt:lpstr>Fimovi!Druckbereich</vt:lpstr>
      <vt:lpstr>Formate!Druckbereich</vt:lpstr>
      <vt:lpstr>GuV!Druckbereich</vt:lpstr>
      <vt:lpstr>Index!Druckbereich</vt:lpstr>
      <vt:lpstr>Kosten!Druckbereich</vt:lpstr>
      <vt:lpstr>Ueb_1!Druckbereich</vt:lpstr>
      <vt:lpstr>Ueb_2!Druckbereich</vt:lpstr>
      <vt:lpstr>Ueb_3!Druckbereich</vt:lpstr>
      <vt:lpstr>Ueb_4!Druckbereich</vt:lpstr>
      <vt:lpstr>Ueb_5!Druckbereich</vt:lpstr>
      <vt:lpstr>Umsatz!Druckbereich</vt:lpstr>
      <vt:lpstr>'Video-Training'!Druckbereich</vt:lpstr>
      <vt:lpstr>Bilanz!Drucktitel</vt:lpstr>
      <vt:lpstr>Cashflow!Drucktitel</vt:lpstr>
      <vt:lpstr>GuV!Drucktitel</vt:lpstr>
      <vt:lpstr>Kosten!Drucktitel</vt:lpstr>
      <vt:lpstr>Umsatz!Drucktitel</vt:lpstr>
      <vt:lpstr>Enddatum</vt:lpstr>
      <vt:lpstr>Fehlerkontrolle</vt:lpstr>
      <vt:lpstr>FK_01</vt:lpstr>
      <vt:lpstr>FK_03</vt:lpstr>
      <vt:lpstr>FK_04</vt:lpstr>
      <vt:lpstr>FK_05</vt:lpstr>
      <vt:lpstr>FK_06</vt:lpstr>
      <vt:lpstr>FK_07</vt:lpstr>
      <vt:lpstr>FK_08</vt:lpstr>
      <vt:lpstr>FK_09</vt:lpstr>
      <vt:lpstr>FK_10</vt:lpstr>
      <vt:lpstr>FK_11</vt:lpstr>
      <vt:lpstr>FK_12</vt:lpstr>
      <vt:lpstr>FK_13</vt:lpstr>
      <vt:lpstr>FK_14</vt:lpstr>
      <vt:lpstr>FK_15</vt:lpstr>
      <vt:lpstr>FK_16</vt:lpstr>
      <vt:lpstr>FK_17</vt:lpstr>
      <vt:lpstr>GanzkleineZahl</vt:lpstr>
      <vt:lpstr>language</vt:lpstr>
      <vt:lpstr>Milliarde</vt:lpstr>
      <vt:lpstr>Million</vt:lpstr>
      <vt:lpstr>Monate</vt:lpstr>
      <vt:lpstr>Monate_Jahr</vt:lpstr>
      <vt:lpstr>Monate_Quartal</vt:lpstr>
      <vt:lpstr>MV</vt:lpstr>
      <vt:lpstr>Name_Autor</vt:lpstr>
      <vt:lpstr>Name_darlehen_01</vt:lpstr>
      <vt:lpstr>Name_darlehen_02</vt:lpstr>
      <vt:lpstr>Name_Datei</vt:lpstr>
      <vt:lpstr>Name_Modell</vt:lpstr>
      <vt:lpstr>Name_Unternehmen</vt:lpstr>
      <vt:lpstr>Periodenbeginn</vt:lpstr>
      <vt:lpstr>Periodenende</vt:lpstr>
      <vt:lpstr>Pf_hor_ja</vt:lpstr>
      <vt:lpstr>Pf_hor_nein</vt:lpstr>
      <vt:lpstr>Pf_li</vt:lpstr>
      <vt:lpstr>Pf_re</vt:lpstr>
      <vt:lpstr>Pf_unt_ja</vt:lpstr>
      <vt:lpstr>Pf_unt_nein</vt:lpstr>
      <vt:lpstr>Quartale_Jahr</vt:lpstr>
      <vt:lpstr>Rund_Tol</vt:lpstr>
      <vt:lpstr>Satz_LNK</vt:lpstr>
      <vt:lpstr>Satz_MwSt</vt:lpstr>
      <vt:lpstr>Startdatum</vt:lpstr>
      <vt:lpstr>Tage_Jahr</vt:lpstr>
      <vt:lpstr>Tausend</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Komplettmodell Videokurs Fimovi</dc:title>
  <dc:subject>Erstellung einer integrierten Finanz- und Liquiditätsplanung mit Excel</dc:subject>
  <dc:creator>Fimovi</dc:creator>
  <dc:description>www.financial-modelling-videos.de_x000d_
www.excel-financial-model.com</dc:description>
  <cp:lastModifiedBy>www.financial-modelling-videos.de</cp:lastModifiedBy>
  <cp:lastPrinted>2021-05-18T13:41:01Z</cp:lastPrinted>
  <dcterms:created xsi:type="dcterms:W3CDTF">2013-02-07T14:13:17Z</dcterms:created>
  <dcterms:modified xsi:type="dcterms:W3CDTF">2021-06-16T14:39:09Z</dcterms:modified>
</cp:coreProperties>
</file>